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 tabRatio="641" activeTab="2"/>
  </bookViews>
  <sheets>
    <sheet name="Мероприятия" sheetId="1" r:id="rId1"/>
    <sheet name="Целевые показатели" sheetId="2" r:id="rId2"/>
    <sheet name="Иные показатели" sheetId="3" r:id="rId3"/>
  </sheets>
  <externalReferences>
    <externalReference r:id="rId4"/>
    <externalReference r:id="rId5"/>
  </externalReferences>
  <calcPr calcId="162913"/>
</workbook>
</file>

<file path=xl/calcChain.xml><?xml version="1.0" encoding="utf-8"?>
<calcChain xmlns="http://schemas.openxmlformats.org/spreadsheetml/2006/main">
  <c r="K21" i="3" l="1"/>
  <c r="F24" i="3" l="1"/>
  <c r="F6" i="3" l="1"/>
  <c r="G31" i="3" l="1"/>
  <c r="H31" i="3" s="1"/>
  <c r="F82" i="1" l="1"/>
  <c r="E82" i="1"/>
  <c r="D82" i="1"/>
  <c r="E162" i="1" l="1"/>
  <c r="F162" i="1"/>
  <c r="G33" i="3" l="1"/>
  <c r="G17" i="3" l="1"/>
  <c r="H17" i="3" s="1"/>
  <c r="G28" i="3" l="1"/>
  <c r="H28" i="3" s="1"/>
  <c r="E90" i="1" l="1"/>
  <c r="F90" i="1"/>
  <c r="E89" i="1"/>
  <c r="F89" i="1"/>
  <c r="F60" i="1"/>
  <c r="E60" i="1"/>
  <c r="F59" i="1"/>
  <c r="E59" i="1"/>
  <c r="E54" i="1" s="1"/>
  <c r="G92" i="1"/>
  <c r="H92" i="1"/>
  <c r="E150" i="1"/>
  <c r="E145" i="1"/>
  <c r="F150" i="1"/>
  <c r="F145" i="1"/>
  <c r="F140" i="1" s="1"/>
  <c r="G150" i="1" l="1"/>
  <c r="H150" i="1" s="1"/>
  <c r="E140" i="1"/>
  <c r="E180" i="1" s="1"/>
  <c r="F27" i="3"/>
  <c r="F22" i="3" s="1"/>
  <c r="F180" i="1"/>
  <c r="F20" i="1"/>
  <c r="D180" i="1"/>
  <c r="D177" i="1"/>
  <c r="D140" i="1"/>
  <c r="D20" i="1"/>
  <c r="D17" i="1"/>
  <c r="E20" i="1"/>
  <c r="D147" i="1"/>
  <c r="F147" i="1"/>
  <c r="E147" i="1"/>
  <c r="G147" i="1" l="1"/>
  <c r="H147" i="1" s="1"/>
  <c r="G14" i="3" l="1"/>
  <c r="H14" i="3" s="1"/>
  <c r="G15" i="3"/>
  <c r="H15" i="3" s="1"/>
  <c r="G35" i="3" l="1"/>
  <c r="H35" i="3" s="1"/>
  <c r="G34" i="3"/>
  <c r="H34" i="3" s="1"/>
  <c r="G7" i="2" l="1"/>
  <c r="H7" i="2" s="1"/>
  <c r="E72" i="1"/>
  <c r="F72" i="1"/>
  <c r="F67" i="1"/>
  <c r="E67" i="1"/>
  <c r="E22" i="3" l="1"/>
  <c r="E87" i="1" l="1"/>
  <c r="F87" i="1"/>
  <c r="E155" i="1"/>
  <c r="F155" i="1"/>
  <c r="D155" i="1"/>
  <c r="D90" i="1"/>
  <c r="D89" i="1"/>
  <c r="G75" i="1"/>
  <c r="H75" i="1" s="1"/>
  <c r="G72" i="1"/>
  <c r="H72" i="1" s="1"/>
  <c r="D72" i="1"/>
  <c r="F32" i="1"/>
  <c r="E32" i="1"/>
  <c r="D32" i="1"/>
  <c r="E27" i="1"/>
  <c r="E17" i="1" s="1"/>
  <c r="F27" i="1"/>
  <c r="F17" i="1" s="1"/>
  <c r="D27" i="1"/>
  <c r="G32" i="3" l="1"/>
  <c r="H32" i="3" s="1"/>
  <c r="G6" i="2" l="1"/>
  <c r="H6" i="2" s="1"/>
  <c r="G16" i="3" l="1"/>
  <c r="H16" i="3" s="1"/>
  <c r="G30" i="3"/>
  <c r="G29" i="3" l="1"/>
  <c r="G155" i="1" l="1"/>
  <c r="H155" i="1" s="1"/>
  <c r="G145" i="1"/>
  <c r="H145" i="1" s="1"/>
  <c r="G140" i="1"/>
  <c r="H140" i="1" s="1"/>
  <c r="G95" i="1"/>
  <c r="H95" i="1" s="1"/>
  <c r="G94" i="1"/>
  <c r="G85" i="1"/>
  <c r="G82" i="1"/>
  <c r="G70" i="1"/>
  <c r="H70" i="1" s="1"/>
  <c r="G67" i="1"/>
  <c r="H67" i="1" s="1"/>
  <c r="G60" i="1"/>
  <c r="H60" i="1" s="1"/>
  <c r="G59" i="1"/>
  <c r="H59" i="1" s="1"/>
  <c r="G35" i="1"/>
  <c r="H35" i="1" s="1"/>
  <c r="G32" i="1"/>
  <c r="H32" i="1" s="1"/>
  <c r="G30" i="1"/>
  <c r="H30" i="1" s="1"/>
  <c r="G27" i="1"/>
  <c r="H27" i="1" s="1"/>
  <c r="G20" i="1"/>
  <c r="H20" i="1" s="1"/>
  <c r="G17" i="1"/>
  <c r="H17" i="1" s="1"/>
  <c r="F152" i="1"/>
  <c r="E152" i="1"/>
  <c r="F137" i="1"/>
  <c r="F177" i="1" s="1"/>
  <c r="E137" i="1"/>
  <c r="E177" i="1" s="1"/>
  <c r="F142" i="1"/>
  <c r="E142" i="1"/>
  <c r="G90" i="1"/>
  <c r="H90" i="1" s="1"/>
  <c r="F55" i="1"/>
  <c r="F175" i="1" s="1"/>
  <c r="F54" i="1"/>
  <c r="F169" i="1" s="1"/>
  <c r="E55" i="1"/>
  <c r="E175" i="1" s="1"/>
  <c r="E57" i="1"/>
  <c r="F57" i="1"/>
  <c r="D57" i="1"/>
  <c r="D55" i="1"/>
  <c r="D175" i="1" s="1"/>
  <c r="D54" i="1"/>
  <c r="D169" i="1" s="1"/>
  <c r="D162" i="1"/>
  <c r="D142" i="1"/>
  <c r="D137" i="1" s="1"/>
  <c r="D87" i="1"/>
  <c r="F174" i="1" l="1"/>
  <c r="F172" i="1" s="1"/>
  <c r="E169" i="1"/>
  <c r="G169" i="1" s="1"/>
  <c r="H169" i="1" s="1"/>
  <c r="E174" i="1"/>
  <c r="E172" i="1" s="1"/>
  <c r="G142" i="1"/>
  <c r="H142" i="1" s="1"/>
  <c r="G55" i="1"/>
  <c r="H55" i="1" s="1"/>
  <c r="G137" i="1"/>
  <c r="H137" i="1" s="1"/>
  <c r="G152" i="1"/>
  <c r="H152" i="1" s="1"/>
  <c r="H94" i="1"/>
  <c r="G89" i="1"/>
  <c r="H89" i="1" s="1"/>
  <c r="E52" i="1"/>
  <c r="G57" i="1"/>
  <c r="H57" i="1" s="1"/>
  <c r="D152" i="1"/>
  <c r="G87" i="1"/>
  <c r="H87" i="1" s="1"/>
  <c r="D170" i="1"/>
  <c r="D167" i="1" s="1"/>
  <c r="D174" i="1"/>
  <c r="D172" i="1" s="1"/>
  <c r="F170" i="1"/>
  <c r="G54" i="1"/>
  <c r="H54" i="1" s="1"/>
  <c r="E170" i="1"/>
  <c r="D52" i="1"/>
  <c r="F52" i="1"/>
  <c r="F167" i="1" l="1"/>
  <c r="F187" i="1" s="1"/>
  <c r="E167" i="1"/>
  <c r="E187" i="1" s="1"/>
  <c r="G52" i="1"/>
  <c r="H52" i="1" s="1"/>
  <c r="G170" i="1"/>
  <c r="H170" i="1" s="1"/>
  <c r="D92" i="1"/>
  <c r="D67" i="1"/>
  <c r="G167" i="1" l="1"/>
  <c r="H167" i="1" s="1"/>
  <c r="G180" i="1"/>
  <c r="H180" i="1" s="1"/>
  <c r="G177" i="1"/>
  <c r="H177" i="1" s="1"/>
  <c r="G10" i="3" l="1"/>
  <c r="H10" i="3" s="1"/>
  <c r="G6" i="3" l="1"/>
  <c r="H6" i="3" s="1"/>
  <c r="G8" i="3"/>
  <c r="H8" i="3" s="1"/>
  <c r="G7" i="3"/>
  <c r="H7" i="3" s="1"/>
  <c r="G5" i="2"/>
  <c r="H5" i="2" s="1"/>
  <c r="G9" i="3"/>
  <c r="H9" i="3" s="1"/>
  <c r="G12" i="3"/>
  <c r="H12" i="3" s="1"/>
  <c r="G165" i="1" l="1"/>
  <c r="G162" i="1"/>
  <c r="E92" i="1" l="1"/>
  <c r="F92" i="1"/>
  <c r="H30" i="3"/>
  <c r="H29" i="3"/>
  <c r="G27" i="3"/>
  <c r="H27" i="3" s="1"/>
  <c r="G26" i="3"/>
  <c r="H26" i="3" s="1"/>
  <c r="G25" i="3"/>
  <c r="H25" i="3" s="1"/>
  <c r="G24" i="3"/>
  <c r="H24" i="3" s="1"/>
  <c r="G22" i="3"/>
  <c r="H22" i="3" s="1"/>
  <c r="G21" i="3"/>
  <c r="H21" i="3" s="1"/>
  <c r="G20" i="3"/>
  <c r="H20" i="3" s="1"/>
  <c r="G174" i="1" l="1"/>
  <c r="H174" i="1" s="1"/>
  <c r="G175" i="1"/>
  <c r="H175" i="1" s="1"/>
  <c r="G172" i="1" l="1"/>
  <c r="H172" i="1" s="1"/>
</calcChain>
</file>

<file path=xl/sharedStrings.xml><?xml version="1.0" encoding="utf-8"?>
<sst xmlns="http://schemas.openxmlformats.org/spreadsheetml/2006/main" count="387" uniqueCount="148">
  <si>
    <t>Наименование</t>
  </si>
  <si>
    <t>Источники финансирования</t>
  </si>
  <si>
    <t>Ответственный (администратор или соадминистратор)</t>
  </si>
  <si>
    <t>Объем финансирования (руб.)</t>
  </si>
  <si>
    <t>Примечание (факторы, обусловившие неисполнение уточненного плана &lt;*&gt;)</t>
  </si>
  <si>
    <t>Достигнутый результат в рамках основного мероприятия (мероприятия)</t>
  </si>
  <si>
    <t>отклонение</t>
  </si>
  <si>
    <t>руб.</t>
  </si>
  <si>
    <t>%</t>
  </si>
  <si>
    <t>всего, в том числе</t>
  </si>
  <si>
    <t>за счет межбюджетных трансфертов из федерального бюджета</t>
  </si>
  <si>
    <t>за счет межбюджетных трансфертов из окружного бюджета</t>
  </si>
  <si>
    <t>за счет средств местного бюджета</t>
  </si>
  <si>
    <t>за счет других источников (расшифровать)</t>
  </si>
  <si>
    <t>Общий объем финансирования программы - всего, в том числе</t>
  </si>
  <si>
    <t>Наименование целевого показателя, ед. измер.</t>
  </si>
  <si>
    <t>Ответственный (администратор или соадминистратор</t>
  </si>
  <si>
    <t>Вид показателя (прямой/обратный)</t>
  </si>
  <si>
    <t>Результат реализации программы</t>
  </si>
  <si>
    <t>ед.</t>
  </si>
  <si>
    <t>Наименование иного показателя, ед. измер.</t>
  </si>
  <si>
    <t>№ п/п</t>
  </si>
  <si>
    <t>отдел потребительского рынка и защиты прав потребителей</t>
  </si>
  <si>
    <t>прямой</t>
  </si>
  <si>
    <t>да</t>
  </si>
  <si>
    <t xml:space="preserve">Количество субъектов малого и среднего предпринимательства - получателей поддержки, ед. </t>
  </si>
  <si>
    <t>в том числе:</t>
  </si>
  <si>
    <t>финансовой поддержки, ед.</t>
  </si>
  <si>
    <t>информационно-консультационной поддержки, ед.</t>
  </si>
  <si>
    <t>образовательной поддержки, ед.</t>
  </si>
  <si>
    <t>имущественной поддержки, ед.</t>
  </si>
  <si>
    <t>Количество организованных мероприятий, направленных на вовлечение в предпринимательскую деятельность, пропаганду и популяризацию предпринимательства, ед.</t>
  </si>
  <si>
    <t>Перевыполнение показателя связано с повышением интереса жителей города к предпринимательской деятельности</t>
  </si>
  <si>
    <t xml:space="preserve">
</t>
  </si>
  <si>
    <t>управление инвестиций, развития предпринимательства и туризма</t>
  </si>
  <si>
    <t>департамент имущественных и земельных отношений</t>
  </si>
  <si>
    <t>Объем финансирования администратора  – управления инвестиций, развития предпринимательства и туризма</t>
  </si>
  <si>
    <t>Объем финансирования содминистратора  – отдела потребительского рынка и защиты прав потребителей</t>
  </si>
  <si>
    <t>администратор - управление инвестиций, развития предпринимательства и туризма</t>
  </si>
  <si>
    <t>соадминистратор - департамент имущественных и земельных отношений</t>
  </si>
  <si>
    <t>Примечание (факторы, обусловившие неисполнение показателей, влияние налоговой льготы на исполнение показателя)</t>
  </si>
  <si>
    <t>Доля сданных в аренду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предпринимательства, объектов недвижимого имущества, включенных в перечень муниципального имущества, предназначенного для поддержки субъектов малого и среднего предпринимательства и самозанятых граждан, в общем количестве объектов недвижимого имущества, включенных в указанные перечни, %</t>
  </si>
  <si>
    <t>Увеличение количества объектов имущества в перечне муниципального имущества, предназначенного для поддержки субъектов малого и среднего предпринимательства и самозанятых граждан, %</t>
  </si>
  <si>
    <t>Мероприятие 3.2.5. 
Развитие инновационного и молодежного предпринимательства, в виде предоставления субсидий на финансовое обеспечение затрат, связанных с созданием и (или) обеспечением деятельности центров молодежного инновационного творчества</t>
  </si>
  <si>
    <t>В течение года на постоянной основе информация для предпринимателей размещалась на официальном портале Администрации города в соответствующем разделе, на инвестиционном портале города, в Telegram-канале для предпринимателей "Инвестируй в Сургут".</t>
  </si>
  <si>
    <t>Мероприятие 3.1.2. 
Организация мероприятий по популяризации и пропаганде предпринимательской деятельности</t>
  </si>
  <si>
    <t>Мероприятие 3.1.1. 
Организация  мониторинга деятельности субъектов малого и среднего предпринимательства</t>
  </si>
  <si>
    <t>Мероприятие 3.1.4. 
Реализация мероприятий, направленных на вовлечение молодежи в предпринимательскую деятельность, информационно-консультационную поддержку, популяризацию и пропаганду предпринимательской деятельности</t>
  </si>
  <si>
    <t>Мероприятие 3.1.5. 
Оказание информационно - консультационной поддержки</t>
  </si>
  <si>
    <t>Мероприятие 3.1.6. 
Развитие молодежного предпринимательства</t>
  </si>
  <si>
    <t xml:space="preserve">Мероприятие 3.2.2. 
Финансовая поддержка субъектов малого и среднего предпринимательства, осуществляющих социально значимые (приоритетные) виды деятельности  в виде возмещения части затрат:
- на развитие товаропроводящей сети по реализации ремесленных товаров; 
-на приобретение сырья, расходных материалов и инструментов, необходимых для производства продукции и изделий народных художественных промыслов и ремесел; 
-по предоставленным консалтинговым услугам;  
-связанных с прохождением курсов повышения квалификации;
-по договорам коммерческой концессии (субконцессии), лицензионным (сублицензионным) договорам, а также связанных с разработкой и (или) регистрацией собственной франшизы; 
-связанных с продвижением товаров собственного производства, выполняемых работ, оказываемых услуг; 
- экспортных затрат;
-связанных с участием в выставочно – ярмарочных мероприятиях
</t>
  </si>
  <si>
    <t>Мероприятие 3.2.4.  
Финансовая поддержка субъектов малого и среднего предпринимательства в виде финансового обеспечения затрат предпринимателям в производственной сфере</t>
  </si>
  <si>
    <t xml:space="preserve">Мероприятие 3.2.6. 
Развитие инновационного и молодежного предпринимательства, в виде возмещения части затрат инновационным компаниям, деятельность которых заключается в практическом применении (внедрении) результатов интеллектуальной деятельности на территории муниципального образования автономного округа </t>
  </si>
  <si>
    <t>Мероприятие 3.5.1. Оказание имущественной поддержки в виде передачи во временное владение и (или) пользование муниципального имущества на возмездной основе, а также на льготных условиях  путем применения имущественных льгот</t>
  </si>
  <si>
    <t>департамент имущественных и земельных отношений, департамент городского хозяйства</t>
  </si>
  <si>
    <t>управление инвестиций, развития предпринимательства и туризма, департамент имущественных и земельных отношений, департамент городского хозяйства</t>
  </si>
  <si>
    <t>Численность занятых в сфере малого и среднего предпринимательства, включая индивидуальных предпринимателей и самозанятых, 
тыс. человек</t>
  </si>
  <si>
    <t>Количество субъектов МСП, получивших поддержку в рамках реализации регионального проекта «Акселерация субъектов малого и среднего предпринимательства», ед.</t>
  </si>
  <si>
    <t>Количество субъектов МСП, получивших поддержку в рамках реализации регионального проекта «Создание условий для легкого старта и комфортного ведения бизнеса», ед.</t>
  </si>
  <si>
    <t>Оборот (товаров, работ, услуг) субъектов малого и среднего предпринимательства, млн. руб.</t>
  </si>
  <si>
    <t>Количество переданных парковок (парковочных мест) субъектам малого и среднего предпринимательства, ед.</t>
  </si>
  <si>
    <t>соадминистратор - департамент городского хозяйства</t>
  </si>
  <si>
    <t>Количество участников мероприятий,  направленных на вовлечение в предпринимательскую деятельность, пропаганду и популяризацию предпринимательства, чел.</t>
  </si>
  <si>
    <t>Количество мероприятий в формате выездной торговли в целях поддержки местных товаропроизводителей и создания конкурентной среды на потребительском рынке, ед.</t>
  </si>
  <si>
    <t>Заключение соглашений о взаимодействии с целью продвижения обьектов туристисткой привлекательности, ед.</t>
  </si>
  <si>
    <t>департамент городского хозяйства</t>
  </si>
  <si>
    <t>соадминистратор - управление потребительского рынка и защиты прав потребителей</t>
  </si>
  <si>
    <t>соадминистратор - департамент имущественных и земельных отношений, департамент городского хозяйства</t>
  </si>
  <si>
    <t>1. Сведения об исполнении программных мероприятий, объеме финансирования муниципальной программы за 2024 год.</t>
  </si>
  <si>
    <t>факт за 2024 год</t>
  </si>
  <si>
    <t>2. Сведения об исполнении целевых показателей муниципальной программы за 2024 год.</t>
  </si>
  <si>
    <t>3. Сведения об исполнении иных показателей муниципальной программы за 2024 год</t>
  </si>
  <si>
    <t>утвержденный план на 31.12.2024</t>
  </si>
  <si>
    <t>уточненный план на 31.12.2024</t>
  </si>
  <si>
    <t>Количество подготовленных выставочных экспозиций от города Сургута в ежегодной окружной выставке-форуме товаропроизводителей Ханты-Мансийского автономного округа - Югры под брендом "Сделано в Югре", ед.</t>
  </si>
  <si>
    <t>Количество мероприятий по организации участия в туристском форуме "ЮграТур", ед.</t>
  </si>
  <si>
    <t>Количество организованных мероприятий, направленных на развитие туристского сектора (образовательные и деловые мероприятия, конкурсы и иные), ед.</t>
  </si>
  <si>
    <t xml:space="preserve">Мероприятие 4.1.1. 
Организация выездной торговли в целях поддержки местных товаропроизводителей и создания конкурентной среды на потребительском рынке
</t>
  </si>
  <si>
    <t>Основное мероприятие 1.1. Подготовка проектов нормативных правовых актов в сфере малого и среднего предпринимательства, предложений по внесению изменений и дополнений в действующие нормативные правовые акты 
(1, 2, 3)</t>
  </si>
  <si>
    <t>Основное мероприятие 2.1. Размещение информации, посвященной предпринимательству на официальном портале Администрации города и на инвестиционном портале города
(1, 2, 3)</t>
  </si>
  <si>
    <t>Основное мероприятие 3.1. 
Популяризация предпринимательства
(1, 2, 3)</t>
  </si>
  <si>
    <t>Мероприятие 3.1.3. 
Проведение  образовательных мероприятий для субъектов малого и среднего предпринимательства и физических лиц, не имеющих статуса индивидуального предпринимателя и применяющих специальный налоговой режим «Налог на профессиональный доход»</t>
  </si>
  <si>
    <t>Основное мероприятие 3.2. 
Региональный проект «Акселерация субъектов малого и среднего предпринимательства»
(1, 2, 3)</t>
  </si>
  <si>
    <t xml:space="preserve">Мероприятие 3.2.3. 
Финансовая поддержка субъектов малого и среднего предпринимательства, осуществляющих деятельность в сфере социального предпринимательства,  в виде возмещения части затрат:
-на аренду (субаренду) нежилых помещений; 
-на оплату коммунальных услуг нежилых помещений; 
-на приобретение оборудования (основных средств) и лицензионных программных продуктов; 
-связанных с созданием и (или) развитием центров (групп) времяпрепровождения детей и спортивных центров;
-на реализацию программ по энергосбережению; 
- связанных со специальной оценкой условий труда; 
-по предоставленным консалтинговым услугам; 
-связанных с прохождением курсов повышения квалификации, профессиональной переподготовки; 
-связанных с участием в выставочно – ярмарочных мероприятиях;
-по договорам коммерческой концессии (субконцессии), лицензионным (сублицензионным) договорам, а также связанных с разработкой и (или) регистрацией собственной франшизы; 
-связанных с продвижением товаров собственного производства, выполняемых работ, оказываемых услуг
</t>
  </si>
  <si>
    <t>Основное мероприятие 3.3. 
Региональный проект«Создание условий для легкого старта и комфортного ведения бизнеса»
(1, 2, 3)</t>
  </si>
  <si>
    <t>Основное мероприятие 3.5. Имущественная поддержка
(1, 2, 3)</t>
  </si>
  <si>
    <t xml:space="preserve">Мероприятие 3.5.2. 
Оказание имущественной поддержки  в виде передачи во временное владение и (или) пользование муниципального имущества на безвозмездной основе, в том числе:
</t>
  </si>
  <si>
    <t xml:space="preserve">Мероприятие 3.5.2.1 
Передачи во временное владение и (или) пользование муниципального имущества на безвозмездной основе
</t>
  </si>
  <si>
    <t>Мероприятие 3.5.2.2. 
Передача муниципального имущества – парковок (парковочных мест), расположенных на автомобильных дорогах общего пользования местного значения города</t>
  </si>
  <si>
    <t>Основное мероприятие 3.6. 
Внесение сведений в Единый реестр субъектов малого и среднего предпринимательства – получателей  поддержки
(1, 2, 3)</t>
  </si>
  <si>
    <t>Основное мероприятие 3.7.
Создание Дома предпринимателя
(1, 2, 3)</t>
  </si>
  <si>
    <t xml:space="preserve">Основное мероприятие 
4.1.  Создание условий для развития потребительского рынка      
(1, 2, 3)
</t>
  </si>
  <si>
    <t>Мероприятие 4.1.2. 
Подготовка и оформление выставочной экспозиции от города Сургута в ежегодной окружной выставке-форуме товаропроизводителей Ханты-Мансийского автономного округа Югры под брендом «Сделано в Югре»</t>
  </si>
  <si>
    <t>Основное мероприятие 5.1. 
Создание условий для развития туризма                                                (1, 2, 3)</t>
  </si>
  <si>
    <t xml:space="preserve">Мероприятие 5.1.1. 
Организация участия в туристском форуме «ЮграТур»
</t>
  </si>
  <si>
    <t>Мероприятие 5.1.2. 
Продвижение туристских продуктов на территории муниципального образования для жителей и гостей города</t>
  </si>
  <si>
    <t>Мероприятие 3.3.1. 
Финансовая поддержка субъектов малого и среднего предпринимательства, впервые зарегистрированных и действующих менее 1 года, осуществляющих социально значимые (приоритетные) виды деятельности, в виде возмещения части затрат</t>
  </si>
  <si>
    <t xml:space="preserve">Основное мероприятие 3.4. 
Финансовая поддержка физических лиц, не являющихся индивидуальными предпринимателями и применяющих специальный налоговый режим «Налог на профессиональный доход» в виде возмещения части затрат:
-на рекламу, 
-по предоставленным консалтинговым услугам, 
-на аренду (субаренду) нежилых помещений,  
-по уплате страховых взносов, 
-на приобретение оборудования и инструментов, 
-на обучение, повышение квалификации, профессиональную переподготовку.  
(3)
</t>
  </si>
  <si>
    <t>Мероприятие 3.2.1. 
Финансовая поддержка субъектов малого и среднего предпринимательства, осуществляющих социально значимые (приоритетные) виды деятельности, в виде возмещения части затрат:
- на обязательную сертификацию произведенной продукции и (или) декларирование ее соответствия;                                                    
-на аренду (субаренду) нежилых помещений, 
-на приобретение оборудования (основных средств) и лицензионных программных продуктов, 
-на оплату коммунальных услуг нежилых помещений</t>
  </si>
  <si>
    <t>В рамках реализации регионального проекта выплачено 15 субсидий субъектам малого и среднего предпринимательства</t>
  </si>
  <si>
    <t>По данному направлению выплачено 15 субсидий субъектам малого и среднего предпринимательства</t>
  </si>
  <si>
    <t>По данному направлению выплачено 212 субсидий субъектам малого и среднего предпринимательства</t>
  </si>
  <si>
    <t>По данному направлению выплачена 1 субсидия субъекту малого и среднего предпринимательства</t>
  </si>
  <si>
    <t>По данному направлению выплачено 6 субсидий субъектам малого и среднего предпринимательства</t>
  </si>
  <si>
    <t>По данному направлению выплачено 163 субсидии субъектам малого и среднего предпринимательства</t>
  </si>
  <si>
    <t>Мониторинг деятельности субъектов малого и среднего предпринимательства проводится администратором муниципальной программы на постоянной основе в целях формирования итогов социально-экономического развития города. Также в 2024 году МКУ "Наш город" проведено социологическое исследование в целях проведения анализа социально-экономических показателей субъектов малого и среднего предпринимательства, выявления мнения предпринимательского сообщества о благополучных/неблагополучных условиях ведения предпринимательской деятельности, оценки предпринимательским сообществом инвестиционного климата на территории города.</t>
  </si>
  <si>
    <t>В течение года подготовлено 6 постановлений Администрации города о внесении изменений в постановление Администрации города от 15.12.2015 № 8741 "Об утверждении муниципальной программы "Развитие малого и среднего предпринимательства в городе Сургуте на период до 2030 года", 7 проектов постановлений Администрации города с целью актуализации порядков предоставления субсидий субъектам малого и среднего предпринимательства.</t>
  </si>
  <si>
    <t>Имущественная поддержка в виде передачи парковок (парковочных мест), расположенных на автомобильных дорогах общего пользования местного значения города оказана 8 субъектам малого и среднего предпринимательства</t>
  </si>
  <si>
    <t>В рамках мероприятия напечатаны и распростаранены среди участников сургутского бизнес-форума "Туристские карты" города Сургута, наглядно демонстрирующие жителям и гостям муниципального образования существующую туристскую инфраструктуру города, а также туристические маршруты, проходящие по его территории, в удобном формате</t>
  </si>
  <si>
    <t>Сведения о предоставленной поддержке вносятся в Единый реестр субъектов малого и среднего предпринимательства - получателей поддержки в установленный законодательством срок</t>
  </si>
  <si>
    <t>Рост значения данного показателя связан в первую очередь с резким ростом количества самозанятых граждан в связи с низкой налоговой нагрузкой при применении специального налогового режима "Налог на профессиональный доход"</t>
  </si>
  <si>
    <t>В ноябре 2024 года оргазинизован и проведен Сургутский бизнес-форум «РЕФРЕШ» – образовательная и диалоговая площадка, крупнейшее городское мероприятие 2024 года в сфере бизнеса. В ходе мероприятия выступили десять федеральных спикеров и местные эксперты, были озвучены полезные идеи, тренды и работающие бизнес-кейсы, состоялся обмен опытом и форсайт-сессия, в ходе которой были разработаны проекты и бизнес-идеи, планируемые к реализации на территории города Сургута.
В течение двух дней бизнес-форум посетило 195 участников, представляющих различные сферы общества, а также представители четырех муниципальных образований автономного округа, входящих в крупную городскую агломерацию Сургут-Нефтеюганск.
В декабре 2024 года на  территории города проведена стратегическая сессия по созданию сообществ с использованием Community Canvas, участниками которой стали 33 предпринимателя</t>
  </si>
  <si>
    <t>С 30.10.2024 по 06.11.2024 был проведен семинар по основам предпринимательской деятельности «Бизнес-Прорыв 3.0», организованный для начинающих и действующих предпринимателей, которые заинтересованы в перспективном развитии бизнеса, внедрении современных подходов в работе организации и нестандартных решениях по повышению эффективности производства. По итогам семинара 25 слушателей курса получили сертификаты</t>
  </si>
  <si>
    <t>На постоянной основе в 2024 году проводились консультации для предпринимателей, в том числе в формате вебинаров. C  целью улучшения инструментов коммуникации с субъектами малого и среднего предпринимательства  и повышения качества информирования продолжалось администрирование Telegram канала "Инвестируй в Сургут". В целях популяризации социального предпринимательства на инвестиционном портале города создан раздел "Витрина социальных предпринимателей", посредством которого осуществляется информирование жителей города о предпринимателях, оказывающих качественные услуги в социальной сфере</t>
  </si>
  <si>
    <t>На постоянной основе в 2024 году проводились консультации для предпринимателей, в том числе в формате вебинаров</t>
  </si>
  <si>
    <t xml:space="preserve">Имущественная поддержка в виде передачи во временное владение и (или) пользование муниципального имущества на безвозмездной основе оказана 3 субъектам малого и среднего предпринимательства
</t>
  </si>
  <si>
    <t xml:space="preserve">Администрацией города в целях создания единой открытой площадки коммуникаций внутри предпринимательского сообщества, а также между сообществом и различными организациями инфраструктуры поддержки, в том числе структурами Администрации города реализуется проект «Дом предпринимателя». На сегодняшний день в рамках проекта на постоянной основе проводятся:
1. Консультирование представителей предпринимательского сообщества о существующих формах поддержки;
2. Деловые мероприятия, встречи, «круглые столы» по актуальным вопросам при участии структурных подразделений Администрации города, организаций инфраструктуры поддержки предпринимательства, контролирующих органов и иных.
В рамках развития данного проекта по решению экспертного совета по развития СО НКО  на безвозмездной основе Региональной ассоциации некоммерческих организаций ХМАО-Югры передано здание общей площадью 904 кв.м., в котором осуществляет деятельность «Дом социального предпринимательства», на базе которого проводятся в том числе информационно-консультационные мероприятия для всех категорий предпринимателей и некоммерческих организаций </t>
  </si>
  <si>
    <t>В 2024 году в целях создания условий для развития потребительского рынка в рамках городских праздников и мероприятий были организованы и проведены 13 мероприятий в формате выездной торговли  (ярмарок), в которых приняли участие 333 участника - местные товаропроизводители, предприятия общественного питания, ремесленники и самозанятые.                                                                                                                                                       
04.06.2024 заключен договор № 01-12-253/4 об оказании услуг по изготовлению презентационного видеоролика для продвижения услуг (товаров) местных товаропроизводителей города Сургута – постоянных участников выездной торговли</t>
  </si>
  <si>
    <t>На XXVII выставке-ярмарке местных товаропроизводителей «Товары земли Югорской» делегация из города Сургута приняла участие с самым большим составом участников (38 участников) среди муниципальных образований Югры и завовевала самое большое количество наград, что позволило стать городу бесспорным лидером мероприятия</t>
  </si>
  <si>
    <t>Объем налоговых поступлений в бюджет муниципального образования от деятельности субъектов малого и среднего предпринимательства, млн. руб.</t>
  </si>
  <si>
    <t xml:space="preserve">Перевыполнение показателя связано с увеличением налоговой базы по налогам на совокупный доход по причине увеличения объема и стоимости платных услуг населению в сравнении с аналогичным периодом прошлого года.  Также на рост поступлений повлияло непредставление налоговых уведомлений в 2023 году и неуплата авансовых платежей рядом налогоплательщиков в связи с переходным периодом, связанным с введением единого налогового платежа (налог поступил в 2024 году на основании налоговых деклараций за 2023 год). Кроме того рост поступлений связан с окончанием в 2024 году срока действия налоговых преференций в виде снижения ставки по налогу, уплачиваемому в связи с применением УСН, для отдельных видов деятельности, установленных региональным законодательством
</t>
  </si>
  <si>
    <t>III</t>
  </si>
  <si>
    <t>Показатели, предусмотренные документами стратегического планирования</t>
  </si>
  <si>
    <t>Число субъектов малого и среднего предпринимательства на 10 тыс. человек населения, ед. (нарастающим итогом, на конец отчетного периода)</t>
  </si>
  <si>
    <t>Среднесписочная численность работников малых и средних предприятий на конец года, тыс. чел.</t>
  </si>
  <si>
    <t>Количество созданных Домов предпринимателя, ед.</t>
  </si>
  <si>
    <t>Количество субсидий, предоставленных субъектам малого и среднего предпринимательства, физическим лицам, не являющимся индивидуальными предпринимателями и применяющим специальный налоговый режим "Налог на профессиональный доход", ед.</t>
  </si>
  <si>
    <t xml:space="preserve">Доля реализованных мероприятий портфеля проектов («Малое и среднее предпринимательство и поддержка индивидуальной предпринимательской инициативы» (муниципальная составляющая)) от общего числа запланированных к реализации, % </t>
  </si>
  <si>
    <t>Ведение мониторинга налогового законодательства, да</t>
  </si>
  <si>
    <t>Количество организованных мероприятий, ед.</t>
  </si>
  <si>
    <t>IV</t>
  </si>
  <si>
    <t>Показатели портфелей проектов, проектов автономного округа, направленные на реализацию национальных проектов (программ) Российской Федерации</t>
  </si>
  <si>
    <t>V</t>
  </si>
  <si>
    <t>Показатели, на достижение которых оказывает влияние предоставляемая льгота, установленная в качестве мер муниципальной поддержки (налоговый расход)</t>
  </si>
  <si>
    <t>VI</t>
  </si>
  <si>
    <t>Прочие показатели</t>
  </si>
  <si>
    <t>Количество малых и средних предприятий (юридических лиц) на конец года, ед.</t>
  </si>
  <si>
    <t>Количество предпринимателей без образования юридического лица (индивидуальных предпринимателей) на конец года, чел.</t>
  </si>
  <si>
    <t>14.1.</t>
  </si>
  <si>
    <t>14.2.</t>
  </si>
  <si>
    <t>14.3.</t>
  </si>
  <si>
    <t>14.4.</t>
  </si>
  <si>
    <t>Перевыполнение показателя связано с повышением интереса жителей города к предпринимательской деятельности, возникшей возможностью проведения дополнительного мероприятия для бизнеса в связи с высвобождением бюджетных средств по причине отмены ежегодного туристского форума "ЮграТур"</t>
  </si>
  <si>
    <t>В 2024 году на постоянной основе проводились мероприятия, направленные на вовлечение молодежи в предпринимательскую деятельность, информационно-консультационную поддержку, популяризацию и пропаганду предпринимательской деятельности (в пределах текущего финансирования), в том числе совместно с организациями, образующими инфраструктуру поддержки субъектов малого и среднего предпринимательства. 
Также проведены совместные вебинары для субъектов малого и среднего предпринимательства с ИФНС России по г. Сургуту, в том числе по вопросам применения специальных налоговых режимов, налогообложения субсидий, полученных в рамках действующей муниципальной программы. Кроме того, проведены очные семинары на темы: "Налоговая реформа 2025", "Особенности исчисления и уплаты имущественных налогов физических и юридических лиц". В вышеуказанных мероприятиях участие приняли более 1500 предпринимателей, самозанятых граждан и лиц, планирующих начать свое дело</t>
  </si>
  <si>
    <t>В рамках реализации регионального проекта выплачено 382 субсидии субъектам малого и среднего предпринимательства</t>
  </si>
  <si>
    <t xml:space="preserve">В соответствии с решением Думы города Сургута от 21.02.2018 № 233-VI ДГ «О методике расчета арендной платы за пользование муниципальным имуществом, расположенным на территории города» снижена арендная плата в размере от 10 % до 90 % у 38 арендаторов, в том числе 3 социальным предпринимателям имущество предоставлено в пользование за 1 руб. на два года, 5 самозанятым гражданам. Кроме того, 1 субъекты предоставлен земельный участок, включенный в перечень муниципального имущества, предназначенного для передачи во владение и (или) пользование субъектам малого и среднего предпринимательства
</t>
  </si>
  <si>
    <t xml:space="preserve">Объем налоговых расходов от предоставления налоговых преференций за 2024 год будет рассчитан после предоставления соответствующих данных, ниже приведены данные по итогам 2023 года.
1. Предоставление налоговой преференции в виде установления пониженной налоговой ставки в отношении объектов недвижимости, включенных в Перечень, определяемый в соответствии с пунктом 7 статьи 378.2 Налогового кодекса Российской Федерации, установлено решением Думы города от 30.10.2014 № 601-VДГ «О введении налога на имущество физических лиц на территории города Сургута». Вклад льготы в исполнение показателя составил 0,022438%.
2. Предоставление налоговых преференций в форме установления пониженной ставки земельного налога в отношении:
- земельных участков, предназначенных для размещения объектов торговли, общественного питания, бытового обслуживания. Вклад льготы в исполнение показателя составил 0,004942%;
- земельных участков, предназначенных для размещения офисных зданий делового и коммерческого назначения. Вклад льготы в исполнение показателя составил 0,000153%;
- земельных участков, предназначенных для размещения гостиниц. Вклад льготы в исполнение показателя составил 0,0000934%.
</t>
  </si>
  <si>
    <t xml:space="preserve">Годовой отчет
об исполнении муниципальной программы "Развитие малого и среднего предпринимательства в городе Сургуте на период до 2030 года"
на 01 января 2025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</si>
</sst>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 applyAlignment="1">
      <alignment vertical="center" wrapText="1"/>
    </xf>
    <xf numFmtId="4" fontId="4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9" fillId="0" borderId="1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4" fontId="1" fillId="0" borderId="1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P/4.%20&#1054;&#1090;&#1095;&#1077;&#1090;&#1099;,%20&#1089;&#1074;&#1086;&#1076;&#1085;&#1099;&#1077;%20&#1076;&#1072;&#1085;&#1085;&#1099;&#1077;/&#1072;&#1088;&#1093;&#1080;&#1074;/&#1044;&#1060;_&#1054;%20&#1088;&#1077;&#1072;&#1083;&#1080;&#1079;&#1072;&#1094;&#1080;&#1080;%20&#1084;&#1091;&#1085;&#1080;&#1094;&#1080;&#1087;&#1072;&#1083;&#1100;&#1085;&#1086;&#1081;%20&#1087;&#1088;&#1086;&#1075;&#1088;&#1072;&#1084;&#1084;&#1099;/2024/&#1052;&#1057;&#1055;/&#1086;&#1090;%20&#1055;&#1069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RP/4.%20&#1054;&#1090;&#1095;&#1077;&#1090;&#1099;,%20&#1089;&#1074;&#1086;&#1076;&#1085;&#1099;&#1077;%20&#1076;&#1072;&#1085;&#1085;&#1099;&#1077;/&#1072;&#1088;&#1093;&#1080;&#1074;/&#1044;&#1060;_&#1054;%20&#1088;&#1077;&#1072;&#1083;&#1080;&#1079;&#1072;&#1094;&#1080;&#1080;%20&#1084;&#1091;&#1085;&#1080;&#1094;&#1080;&#1087;&#1072;&#1083;&#1100;&#1085;&#1086;&#1081;%20&#1087;&#1088;&#1086;&#1075;&#1088;&#1072;&#1084;&#1084;&#1099;/2024/&#1052;&#1057;&#1055;/&#1059;&#1055;&#1056;&#1080;&#1047;&#1055;&#1055;/&#1054;&#1090;&#1095;&#1077;&#1090;%20&#1087;&#1086;%20&#1052;&#1055;%20&#1079;&#1072;%202024%20&#1087;&#1086;&#1090;&#1088;&#1077;&#1073;&#1088;&#1099;&#1085;&#1086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 мп"/>
      <sheetName val="25 мп"/>
    </sheetNames>
    <sheetDataSet>
      <sheetData sheetId="0">
        <row r="15">
          <cell r="D15">
            <v>68942228.909999996</v>
          </cell>
          <cell r="E15">
            <v>68942228.909999996</v>
          </cell>
        </row>
        <row r="16">
          <cell r="D16">
            <v>3052329</v>
          </cell>
        </row>
        <row r="19">
          <cell r="D19">
            <v>699000</v>
          </cell>
        </row>
        <row r="29">
          <cell r="D29">
            <v>22569888.890000001</v>
          </cell>
          <cell r="E29">
            <v>22569888.890000001</v>
          </cell>
        </row>
        <row r="30">
          <cell r="D30">
            <v>3958978.34</v>
          </cell>
          <cell r="E30">
            <v>3958978.34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">
          <cell r="F12">
            <v>3052329</v>
          </cell>
        </row>
        <row r="15">
          <cell r="F15">
            <v>699000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view="pageBreakPreview" zoomScale="55" zoomScaleNormal="70" zoomScaleSheetLayoutView="55" workbookViewId="0">
      <pane xSplit="3" ySplit="6" topLeftCell="D53" activePane="bottomRight" state="frozen"/>
      <selection pane="topRight" activeCell="D1" sqref="D1"/>
      <selection pane="bottomLeft" activeCell="A7" sqref="A7"/>
      <selection pane="bottomRight" activeCell="C52" sqref="C52:C56"/>
    </sheetView>
  </sheetViews>
  <sheetFormatPr defaultRowHeight="15.75" x14ac:dyDescent="0.25"/>
  <cols>
    <col min="1" max="1" width="47.28515625" style="18" customWidth="1"/>
    <col min="2" max="2" width="33.85546875" style="18" customWidth="1"/>
    <col min="3" max="3" width="23.140625" style="18" customWidth="1"/>
    <col min="4" max="4" width="16.5703125" style="44" customWidth="1"/>
    <col min="5" max="5" width="16" style="44" customWidth="1"/>
    <col min="6" max="6" width="17.5703125" style="44" customWidth="1"/>
    <col min="7" max="7" width="16.140625" style="44" customWidth="1"/>
    <col min="8" max="8" width="15.5703125" style="44" customWidth="1"/>
    <col min="9" max="9" width="35.5703125" style="18" customWidth="1"/>
    <col min="10" max="10" width="128.140625" style="18" customWidth="1"/>
    <col min="11" max="11" width="19.28515625" style="18" customWidth="1"/>
    <col min="12" max="16384" width="9.140625" style="18"/>
  </cols>
  <sheetData>
    <row r="1" spans="1:10" ht="49.5" customHeight="1" x14ac:dyDescent="0.25">
      <c r="A1" s="77" t="s">
        <v>147</v>
      </c>
      <c r="B1" s="78"/>
      <c r="C1" s="78"/>
      <c r="D1" s="78"/>
      <c r="E1" s="78"/>
      <c r="F1" s="78"/>
      <c r="G1" s="78"/>
      <c r="H1" s="78"/>
      <c r="I1" s="78"/>
      <c r="J1" s="78"/>
    </row>
    <row r="3" spans="1:10" x14ac:dyDescent="0.25">
      <c r="A3" s="79" t="s">
        <v>68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25">
      <c r="A4" s="70" t="s">
        <v>0</v>
      </c>
      <c r="B4" s="70" t="s">
        <v>1</v>
      </c>
      <c r="C4" s="70" t="s">
        <v>2</v>
      </c>
      <c r="D4" s="70" t="s">
        <v>3</v>
      </c>
      <c r="E4" s="70"/>
      <c r="F4" s="70"/>
      <c r="G4" s="70"/>
      <c r="H4" s="70"/>
      <c r="I4" s="70" t="s">
        <v>4</v>
      </c>
      <c r="J4" s="70" t="s">
        <v>5</v>
      </c>
    </row>
    <row r="5" spans="1:10" x14ac:dyDescent="0.25">
      <c r="A5" s="70"/>
      <c r="B5" s="70"/>
      <c r="C5" s="70"/>
      <c r="D5" s="80" t="s">
        <v>72</v>
      </c>
      <c r="E5" s="80" t="s">
        <v>73</v>
      </c>
      <c r="F5" s="80" t="s">
        <v>69</v>
      </c>
      <c r="G5" s="80" t="s">
        <v>6</v>
      </c>
      <c r="H5" s="80"/>
      <c r="I5" s="70"/>
      <c r="J5" s="70"/>
    </row>
    <row r="6" spans="1:10" ht="30.75" customHeight="1" x14ac:dyDescent="0.25">
      <c r="A6" s="70"/>
      <c r="B6" s="70"/>
      <c r="C6" s="70"/>
      <c r="D6" s="80"/>
      <c r="E6" s="80"/>
      <c r="F6" s="80"/>
      <c r="G6" s="17" t="s">
        <v>7</v>
      </c>
      <c r="H6" s="17" t="s">
        <v>8</v>
      </c>
      <c r="I6" s="70"/>
      <c r="J6" s="70"/>
    </row>
    <row r="7" spans="1:10" x14ac:dyDescent="0.25">
      <c r="A7" s="67" t="s">
        <v>78</v>
      </c>
      <c r="B7" s="35" t="s">
        <v>9</v>
      </c>
      <c r="C7" s="51" t="s">
        <v>34</v>
      </c>
      <c r="D7" s="41"/>
      <c r="E7" s="41"/>
      <c r="F7" s="41"/>
      <c r="G7" s="41"/>
      <c r="H7" s="41"/>
      <c r="I7" s="51"/>
      <c r="J7" s="71" t="s">
        <v>106</v>
      </c>
    </row>
    <row r="8" spans="1:10" ht="47.25" x14ac:dyDescent="0.25">
      <c r="A8" s="66"/>
      <c r="B8" s="35" t="s">
        <v>10</v>
      </c>
      <c r="C8" s="52"/>
      <c r="D8" s="41"/>
      <c r="E8" s="41"/>
      <c r="F8" s="41"/>
      <c r="G8" s="41"/>
      <c r="H8" s="41"/>
      <c r="I8" s="52"/>
      <c r="J8" s="72"/>
    </row>
    <row r="9" spans="1:10" ht="47.25" x14ac:dyDescent="0.25">
      <c r="A9" s="66"/>
      <c r="B9" s="35" t="s">
        <v>11</v>
      </c>
      <c r="C9" s="52"/>
      <c r="D9" s="41"/>
      <c r="E9" s="41"/>
      <c r="F9" s="41"/>
      <c r="G9" s="41"/>
      <c r="H9" s="41"/>
      <c r="I9" s="52"/>
      <c r="J9" s="72"/>
    </row>
    <row r="10" spans="1:10" ht="31.5" x14ac:dyDescent="0.25">
      <c r="A10" s="66"/>
      <c r="B10" s="35" t="s">
        <v>12</v>
      </c>
      <c r="C10" s="52"/>
      <c r="D10" s="41"/>
      <c r="E10" s="41"/>
      <c r="F10" s="41"/>
      <c r="G10" s="41"/>
      <c r="H10" s="41"/>
      <c r="I10" s="52"/>
      <c r="J10" s="72"/>
    </row>
    <row r="11" spans="1:10" ht="31.5" x14ac:dyDescent="0.25">
      <c r="A11" s="66"/>
      <c r="B11" s="35" t="s">
        <v>13</v>
      </c>
      <c r="C11" s="53"/>
      <c r="D11" s="41"/>
      <c r="E11" s="41"/>
      <c r="F11" s="41"/>
      <c r="G11" s="41"/>
      <c r="H11" s="41"/>
      <c r="I11" s="53"/>
      <c r="J11" s="73"/>
    </row>
    <row r="12" spans="1:10" x14ac:dyDescent="0.25">
      <c r="A12" s="67" t="s">
        <v>79</v>
      </c>
      <c r="B12" s="35" t="s">
        <v>9</v>
      </c>
      <c r="C12" s="51" t="s">
        <v>34</v>
      </c>
      <c r="D12" s="41"/>
      <c r="E12" s="41"/>
      <c r="F12" s="41"/>
      <c r="G12" s="41"/>
      <c r="H12" s="41"/>
      <c r="I12" s="51"/>
      <c r="J12" s="71" t="s">
        <v>44</v>
      </c>
    </row>
    <row r="13" spans="1:10" ht="47.25" x14ac:dyDescent="0.25">
      <c r="A13" s="66"/>
      <c r="B13" s="35" t="s">
        <v>10</v>
      </c>
      <c r="C13" s="52"/>
      <c r="D13" s="41"/>
      <c r="E13" s="41"/>
      <c r="F13" s="41"/>
      <c r="G13" s="41"/>
      <c r="H13" s="41"/>
      <c r="I13" s="52"/>
      <c r="J13" s="72"/>
    </row>
    <row r="14" spans="1:10" ht="47.25" x14ac:dyDescent="0.25">
      <c r="A14" s="66"/>
      <c r="B14" s="35" t="s">
        <v>11</v>
      </c>
      <c r="C14" s="52"/>
      <c r="D14" s="41"/>
      <c r="E14" s="41"/>
      <c r="F14" s="41"/>
      <c r="G14" s="41"/>
      <c r="H14" s="41"/>
      <c r="I14" s="52"/>
      <c r="J14" s="72"/>
    </row>
    <row r="15" spans="1:10" ht="31.5" x14ac:dyDescent="0.25">
      <c r="A15" s="66"/>
      <c r="B15" s="35" t="s">
        <v>12</v>
      </c>
      <c r="C15" s="52"/>
      <c r="D15" s="41"/>
      <c r="E15" s="41"/>
      <c r="F15" s="41"/>
      <c r="G15" s="41"/>
      <c r="H15" s="41"/>
      <c r="I15" s="52"/>
      <c r="J15" s="72"/>
    </row>
    <row r="16" spans="1:10" ht="31.5" x14ac:dyDescent="0.25">
      <c r="A16" s="66"/>
      <c r="B16" s="35" t="s">
        <v>13</v>
      </c>
      <c r="C16" s="53"/>
      <c r="D16" s="41"/>
      <c r="E16" s="41"/>
      <c r="F16" s="41"/>
      <c r="G16" s="41"/>
      <c r="H16" s="41"/>
      <c r="I16" s="53"/>
      <c r="J16" s="73"/>
    </row>
    <row r="17" spans="1:10" ht="84" customHeight="1" x14ac:dyDescent="0.25">
      <c r="A17" s="67" t="s">
        <v>80</v>
      </c>
      <c r="B17" s="35" t="s">
        <v>9</v>
      </c>
      <c r="C17" s="51" t="s">
        <v>34</v>
      </c>
      <c r="D17" s="41">
        <f>D27+D32+D42</f>
        <v>1350000</v>
      </c>
      <c r="E17" s="41">
        <f t="shared" ref="E17:F17" si="0">E27+E32+E42</f>
        <v>1350000</v>
      </c>
      <c r="F17" s="41">
        <f t="shared" si="0"/>
        <v>1350000</v>
      </c>
      <c r="G17" s="41">
        <f t="shared" ref="G17" si="1">F17-E17</f>
        <v>0</v>
      </c>
      <c r="H17" s="41">
        <f>G17/E17</f>
        <v>0</v>
      </c>
      <c r="I17" s="51"/>
      <c r="J17" s="74" t="s">
        <v>143</v>
      </c>
    </row>
    <row r="18" spans="1:10" ht="57.75" customHeight="1" x14ac:dyDescent="0.25">
      <c r="A18" s="65"/>
      <c r="B18" s="35" t="s">
        <v>10</v>
      </c>
      <c r="C18" s="52"/>
      <c r="D18" s="41"/>
      <c r="E18" s="41"/>
      <c r="F18" s="41"/>
      <c r="G18" s="41"/>
      <c r="H18" s="41"/>
      <c r="I18" s="52"/>
      <c r="J18" s="75"/>
    </row>
    <row r="19" spans="1:10" ht="57.75" customHeight="1" x14ac:dyDescent="0.25">
      <c r="A19" s="65"/>
      <c r="B19" s="35" t="s">
        <v>11</v>
      </c>
      <c r="C19" s="52"/>
      <c r="D19" s="41"/>
      <c r="E19" s="41"/>
      <c r="F19" s="41"/>
      <c r="G19" s="41"/>
      <c r="H19" s="41"/>
      <c r="I19" s="52"/>
      <c r="J19" s="75"/>
    </row>
    <row r="20" spans="1:10" ht="57.75" customHeight="1" x14ac:dyDescent="0.25">
      <c r="A20" s="65"/>
      <c r="B20" s="35" t="s">
        <v>12</v>
      </c>
      <c r="C20" s="52"/>
      <c r="D20" s="41">
        <f>D30+D35</f>
        <v>1350000</v>
      </c>
      <c r="E20" s="41">
        <f>E30+E35</f>
        <v>1350000</v>
      </c>
      <c r="F20" s="41">
        <f>F30+F35</f>
        <v>1350000</v>
      </c>
      <c r="G20" s="41">
        <f t="shared" ref="G20" si="2">F20-E20</f>
        <v>0</v>
      </c>
      <c r="H20" s="41">
        <f>G20/E20</f>
        <v>0</v>
      </c>
      <c r="I20" s="52"/>
      <c r="J20" s="75"/>
    </row>
    <row r="21" spans="1:10" ht="57.75" customHeight="1" x14ac:dyDescent="0.25">
      <c r="A21" s="65"/>
      <c r="B21" s="35" t="s">
        <v>13</v>
      </c>
      <c r="C21" s="53"/>
      <c r="D21" s="41"/>
      <c r="E21" s="41"/>
      <c r="F21" s="41"/>
      <c r="G21" s="41"/>
      <c r="H21" s="41"/>
      <c r="I21" s="53"/>
      <c r="J21" s="76"/>
    </row>
    <row r="22" spans="1:10" x14ac:dyDescent="0.25">
      <c r="A22" s="67" t="s">
        <v>46</v>
      </c>
      <c r="B22" s="35" t="s">
        <v>9</v>
      </c>
      <c r="C22" s="51" t="s">
        <v>34</v>
      </c>
      <c r="D22" s="41"/>
      <c r="E22" s="41"/>
      <c r="F22" s="41"/>
      <c r="G22" s="41"/>
      <c r="H22" s="41"/>
      <c r="I22" s="51"/>
      <c r="J22" s="60" t="s">
        <v>105</v>
      </c>
    </row>
    <row r="23" spans="1:10" ht="47.25" x14ac:dyDescent="0.25">
      <c r="A23" s="65"/>
      <c r="B23" s="35" t="s">
        <v>10</v>
      </c>
      <c r="C23" s="52"/>
      <c r="D23" s="41"/>
      <c r="E23" s="41"/>
      <c r="F23" s="41"/>
      <c r="G23" s="41"/>
      <c r="H23" s="41"/>
      <c r="I23" s="52"/>
      <c r="J23" s="61"/>
    </row>
    <row r="24" spans="1:10" ht="47.25" x14ac:dyDescent="0.25">
      <c r="A24" s="65"/>
      <c r="B24" s="35" t="s">
        <v>11</v>
      </c>
      <c r="C24" s="52"/>
      <c r="D24" s="41"/>
      <c r="E24" s="41"/>
      <c r="F24" s="41"/>
      <c r="G24" s="41"/>
      <c r="H24" s="41"/>
      <c r="I24" s="52"/>
      <c r="J24" s="61"/>
    </row>
    <row r="25" spans="1:10" ht="31.5" x14ac:dyDescent="0.25">
      <c r="A25" s="65"/>
      <c r="B25" s="35" t="s">
        <v>12</v>
      </c>
      <c r="C25" s="52"/>
      <c r="D25" s="41"/>
      <c r="E25" s="41"/>
      <c r="F25" s="41"/>
      <c r="G25" s="41"/>
      <c r="H25" s="41"/>
      <c r="I25" s="52"/>
      <c r="J25" s="61"/>
    </row>
    <row r="26" spans="1:10" ht="31.5" x14ac:dyDescent="0.25">
      <c r="A26" s="65"/>
      <c r="B26" s="35" t="s">
        <v>13</v>
      </c>
      <c r="C26" s="53"/>
      <c r="D26" s="41"/>
      <c r="E26" s="41"/>
      <c r="F26" s="41"/>
      <c r="G26" s="41"/>
      <c r="H26" s="41"/>
      <c r="I26" s="53"/>
      <c r="J26" s="62"/>
    </row>
    <row r="27" spans="1:10" x14ac:dyDescent="0.25">
      <c r="A27" s="67" t="s">
        <v>45</v>
      </c>
      <c r="B27" s="35" t="s">
        <v>9</v>
      </c>
      <c r="C27" s="51" t="s">
        <v>34</v>
      </c>
      <c r="D27" s="41">
        <f>D30</f>
        <v>950000</v>
      </c>
      <c r="E27" s="41">
        <f t="shared" ref="E27:F27" si="3">E30</f>
        <v>950000</v>
      </c>
      <c r="F27" s="41">
        <f t="shared" si="3"/>
        <v>950000</v>
      </c>
      <c r="G27" s="41">
        <f t="shared" ref="G27" si="4">F27-E27</f>
        <v>0</v>
      </c>
      <c r="H27" s="41">
        <f>G27/E27</f>
        <v>0</v>
      </c>
      <c r="I27" s="51"/>
      <c r="J27" s="51" t="s">
        <v>111</v>
      </c>
    </row>
    <row r="28" spans="1:10" ht="47.25" x14ac:dyDescent="0.25">
      <c r="A28" s="66"/>
      <c r="B28" s="35" t="s">
        <v>10</v>
      </c>
      <c r="C28" s="52"/>
      <c r="D28" s="41"/>
      <c r="E28" s="41"/>
      <c r="F28" s="41"/>
      <c r="G28" s="41"/>
      <c r="H28" s="41"/>
      <c r="I28" s="52"/>
      <c r="J28" s="52"/>
    </row>
    <row r="29" spans="1:10" ht="47.25" x14ac:dyDescent="0.25">
      <c r="A29" s="66"/>
      <c r="B29" s="35" t="s">
        <v>11</v>
      </c>
      <c r="C29" s="52"/>
      <c r="D29" s="41"/>
      <c r="E29" s="41"/>
      <c r="F29" s="41"/>
      <c r="G29" s="41"/>
      <c r="H29" s="41"/>
      <c r="I29" s="52"/>
      <c r="J29" s="52"/>
    </row>
    <row r="30" spans="1:10" ht="31.5" x14ac:dyDescent="0.25">
      <c r="A30" s="66"/>
      <c r="B30" s="35" t="s">
        <v>12</v>
      </c>
      <c r="C30" s="52"/>
      <c r="D30" s="41">
        <v>950000</v>
      </c>
      <c r="E30" s="41">
        <v>950000</v>
      </c>
      <c r="F30" s="41">
        <v>950000</v>
      </c>
      <c r="G30" s="41">
        <f t="shared" ref="G30" si="5">F30-E30</f>
        <v>0</v>
      </c>
      <c r="H30" s="41">
        <f>G30/E30</f>
        <v>0</v>
      </c>
      <c r="I30" s="52"/>
      <c r="J30" s="52"/>
    </row>
    <row r="31" spans="1:10" ht="31.5" x14ac:dyDescent="0.25">
      <c r="A31" s="66"/>
      <c r="B31" s="35" t="s">
        <v>13</v>
      </c>
      <c r="C31" s="53"/>
      <c r="D31" s="41"/>
      <c r="E31" s="41"/>
      <c r="F31" s="41"/>
      <c r="G31" s="41"/>
      <c r="H31" s="41"/>
      <c r="I31" s="53"/>
      <c r="J31" s="53"/>
    </row>
    <row r="32" spans="1:10" ht="15.75" customHeight="1" x14ac:dyDescent="0.25">
      <c r="A32" s="63" t="s">
        <v>81</v>
      </c>
      <c r="B32" s="36" t="s">
        <v>9</v>
      </c>
      <c r="C32" s="57" t="s">
        <v>34</v>
      </c>
      <c r="D32" s="41">
        <f>D35</f>
        <v>400000</v>
      </c>
      <c r="E32" s="41">
        <f t="shared" ref="E32:F32" si="6">E35</f>
        <v>400000</v>
      </c>
      <c r="F32" s="41">
        <f t="shared" si="6"/>
        <v>400000</v>
      </c>
      <c r="G32" s="41">
        <f t="shared" ref="G32" si="7">F32-E32</f>
        <v>0</v>
      </c>
      <c r="H32" s="41">
        <f>G32/E32</f>
        <v>0</v>
      </c>
      <c r="I32" s="57"/>
      <c r="J32" s="60" t="s">
        <v>112</v>
      </c>
    </row>
    <row r="33" spans="1:10" ht="47.25" x14ac:dyDescent="0.25">
      <c r="A33" s="64"/>
      <c r="B33" s="36" t="s">
        <v>10</v>
      </c>
      <c r="C33" s="58"/>
      <c r="D33" s="41"/>
      <c r="E33" s="41"/>
      <c r="F33" s="41"/>
      <c r="G33" s="41"/>
      <c r="H33" s="41"/>
      <c r="I33" s="58"/>
      <c r="J33" s="68"/>
    </row>
    <row r="34" spans="1:10" ht="47.25" x14ac:dyDescent="0.25">
      <c r="A34" s="64"/>
      <c r="B34" s="36" t="s">
        <v>11</v>
      </c>
      <c r="C34" s="58"/>
      <c r="D34" s="41"/>
      <c r="E34" s="41"/>
      <c r="F34" s="41"/>
      <c r="G34" s="41"/>
      <c r="H34" s="41"/>
      <c r="I34" s="58"/>
      <c r="J34" s="68"/>
    </row>
    <row r="35" spans="1:10" ht="31.5" x14ac:dyDescent="0.25">
      <c r="A35" s="64"/>
      <c r="B35" s="36" t="s">
        <v>12</v>
      </c>
      <c r="C35" s="58"/>
      <c r="D35" s="41">
        <v>400000</v>
      </c>
      <c r="E35" s="41">
        <v>400000</v>
      </c>
      <c r="F35" s="41">
        <v>400000</v>
      </c>
      <c r="G35" s="41">
        <f t="shared" ref="G35" si="8">F35-E35</f>
        <v>0</v>
      </c>
      <c r="H35" s="41">
        <f>G35/E35</f>
        <v>0</v>
      </c>
      <c r="I35" s="58"/>
      <c r="J35" s="68"/>
    </row>
    <row r="36" spans="1:10" ht="31.5" x14ac:dyDescent="0.25">
      <c r="A36" s="64"/>
      <c r="B36" s="36" t="s">
        <v>13</v>
      </c>
      <c r="C36" s="59"/>
      <c r="D36" s="41"/>
      <c r="E36" s="41"/>
      <c r="F36" s="41"/>
      <c r="G36" s="41"/>
      <c r="H36" s="41"/>
      <c r="I36" s="59"/>
      <c r="J36" s="69"/>
    </row>
    <row r="37" spans="1:10" x14ac:dyDescent="0.25">
      <c r="A37" s="63" t="s">
        <v>47</v>
      </c>
      <c r="B37" s="36" t="s">
        <v>9</v>
      </c>
      <c r="C37" s="57" t="s">
        <v>34</v>
      </c>
      <c r="D37" s="41"/>
      <c r="E37" s="41"/>
      <c r="F37" s="41"/>
      <c r="G37" s="41"/>
      <c r="H37" s="41"/>
      <c r="I37" s="57"/>
      <c r="J37" s="57"/>
    </row>
    <row r="38" spans="1:10" ht="47.25" x14ac:dyDescent="0.25">
      <c r="A38" s="64"/>
      <c r="B38" s="36" t="s">
        <v>10</v>
      </c>
      <c r="C38" s="58"/>
      <c r="D38" s="41"/>
      <c r="E38" s="41"/>
      <c r="F38" s="41"/>
      <c r="G38" s="41"/>
      <c r="H38" s="41"/>
      <c r="I38" s="58"/>
      <c r="J38" s="58"/>
    </row>
    <row r="39" spans="1:10" ht="47.25" x14ac:dyDescent="0.25">
      <c r="A39" s="64"/>
      <c r="B39" s="36" t="s">
        <v>11</v>
      </c>
      <c r="C39" s="58"/>
      <c r="D39" s="41"/>
      <c r="E39" s="41"/>
      <c r="F39" s="41"/>
      <c r="G39" s="41"/>
      <c r="H39" s="41"/>
      <c r="I39" s="58"/>
      <c r="J39" s="58"/>
    </row>
    <row r="40" spans="1:10" ht="31.5" x14ac:dyDescent="0.25">
      <c r="A40" s="64"/>
      <c r="B40" s="36" t="s">
        <v>12</v>
      </c>
      <c r="C40" s="58"/>
      <c r="D40" s="41"/>
      <c r="E40" s="41"/>
      <c r="F40" s="41"/>
      <c r="G40" s="41"/>
      <c r="H40" s="41"/>
      <c r="I40" s="58"/>
      <c r="J40" s="58"/>
    </row>
    <row r="41" spans="1:10" ht="31.5" x14ac:dyDescent="0.25">
      <c r="A41" s="64"/>
      <c r="B41" s="36" t="s">
        <v>13</v>
      </c>
      <c r="C41" s="59"/>
      <c r="D41" s="41"/>
      <c r="E41" s="41"/>
      <c r="F41" s="41"/>
      <c r="G41" s="41"/>
      <c r="H41" s="41"/>
      <c r="I41" s="59"/>
      <c r="J41" s="59"/>
    </row>
    <row r="42" spans="1:10" x14ac:dyDescent="0.25">
      <c r="A42" s="63" t="s">
        <v>48</v>
      </c>
      <c r="B42" s="36" t="s">
        <v>9</v>
      </c>
      <c r="C42" s="57" t="s">
        <v>34</v>
      </c>
      <c r="D42" s="41"/>
      <c r="E42" s="41"/>
      <c r="F42" s="41"/>
      <c r="G42" s="41"/>
      <c r="H42" s="41"/>
      <c r="I42" s="57"/>
      <c r="J42" s="57" t="s">
        <v>113</v>
      </c>
    </row>
    <row r="43" spans="1:10" ht="47.25" x14ac:dyDescent="0.25">
      <c r="A43" s="64"/>
      <c r="B43" s="36" t="s">
        <v>10</v>
      </c>
      <c r="C43" s="58"/>
      <c r="D43" s="41"/>
      <c r="E43" s="41"/>
      <c r="F43" s="41"/>
      <c r="G43" s="41"/>
      <c r="H43" s="41"/>
      <c r="I43" s="58"/>
      <c r="J43" s="58"/>
    </row>
    <row r="44" spans="1:10" ht="47.25" x14ac:dyDescent="0.25">
      <c r="A44" s="64"/>
      <c r="B44" s="36" t="s">
        <v>11</v>
      </c>
      <c r="C44" s="58"/>
      <c r="D44" s="41"/>
      <c r="E44" s="41"/>
      <c r="F44" s="41"/>
      <c r="G44" s="41"/>
      <c r="H44" s="41"/>
      <c r="I44" s="58"/>
      <c r="J44" s="58"/>
    </row>
    <row r="45" spans="1:10" ht="31.5" x14ac:dyDescent="0.25">
      <c r="A45" s="64"/>
      <c r="B45" s="36" t="s">
        <v>12</v>
      </c>
      <c r="C45" s="58"/>
      <c r="D45" s="41"/>
      <c r="E45" s="41"/>
      <c r="F45" s="41"/>
      <c r="G45" s="41"/>
      <c r="H45" s="41"/>
      <c r="I45" s="58"/>
      <c r="J45" s="58"/>
    </row>
    <row r="46" spans="1:10" ht="31.5" x14ac:dyDescent="0.25">
      <c r="A46" s="64"/>
      <c r="B46" s="36" t="s">
        <v>13</v>
      </c>
      <c r="C46" s="59"/>
      <c r="D46" s="41"/>
      <c r="E46" s="41"/>
      <c r="F46" s="41"/>
      <c r="G46" s="41"/>
      <c r="H46" s="41"/>
      <c r="I46" s="59"/>
      <c r="J46" s="59"/>
    </row>
    <row r="47" spans="1:10" x14ac:dyDescent="0.25">
      <c r="A47" s="65" t="s">
        <v>49</v>
      </c>
      <c r="B47" s="35" t="s">
        <v>9</v>
      </c>
      <c r="C47" s="51" t="s">
        <v>34</v>
      </c>
      <c r="D47" s="41"/>
      <c r="E47" s="41"/>
      <c r="F47" s="41"/>
      <c r="G47" s="41"/>
      <c r="H47" s="41"/>
      <c r="I47" s="51"/>
      <c r="J47" s="57" t="s">
        <v>114</v>
      </c>
    </row>
    <row r="48" spans="1:10" ht="47.25" x14ac:dyDescent="0.25">
      <c r="A48" s="66"/>
      <c r="B48" s="35" t="s">
        <v>10</v>
      </c>
      <c r="C48" s="52"/>
      <c r="D48" s="41"/>
      <c r="E48" s="41"/>
      <c r="F48" s="41"/>
      <c r="G48" s="41"/>
      <c r="H48" s="41"/>
      <c r="I48" s="52"/>
      <c r="J48" s="58"/>
    </row>
    <row r="49" spans="1:10" ht="47.25" x14ac:dyDescent="0.25">
      <c r="A49" s="66"/>
      <c r="B49" s="35" t="s">
        <v>11</v>
      </c>
      <c r="C49" s="52"/>
      <c r="D49" s="41"/>
      <c r="E49" s="41"/>
      <c r="F49" s="41"/>
      <c r="G49" s="41"/>
      <c r="H49" s="41"/>
      <c r="I49" s="52"/>
      <c r="J49" s="58"/>
    </row>
    <row r="50" spans="1:10" ht="31.5" x14ac:dyDescent="0.25">
      <c r="A50" s="66"/>
      <c r="B50" s="35" t="s">
        <v>12</v>
      </c>
      <c r="C50" s="52"/>
      <c r="D50" s="41"/>
      <c r="E50" s="41"/>
      <c r="F50" s="41"/>
      <c r="G50" s="41"/>
      <c r="H50" s="41"/>
      <c r="I50" s="52"/>
      <c r="J50" s="58"/>
    </row>
    <row r="51" spans="1:10" ht="31.5" x14ac:dyDescent="0.25">
      <c r="A51" s="66"/>
      <c r="B51" s="35" t="s">
        <v>13</v>
      </c>
      <c r="C51" s="53"/>
      <c r="D51" s="41"/>
      <c r="E51" s="41"/>
      <c r="F51" s="41"/>
      <c r="G51" s="41"/>
      <c r="H51" s="41"/>
      <c r="I51" s="53"/>
      <c r="J51" s="59"/>
    </row>
    <row r="52" spans="1:10" x14ac:dyDescent="0.25">
      <c r="A52" s="65" t="s">
        <v>82</v>
      </c>
      <c r="B52" s="35" t="s">
        <v>9</v>
      </c>
      <c r="C52" s="51" t="s">
        <v>34</v>
      </c>
      <c r="D52" s="41">
        <f>D54+D55</f>
        <v>62042693</v>
      </c>
      <c r="E52" s="41">
        <f t="shared" ref="E52:F52" si="9">E54+E55</f>
        <v>61052164.759999998</v>
      </c>
      <c r="F52" s="41">
        <f t="shared" si="9"/>
        <v>61052164.759999998</v>
      </c>
      <c r="G52" s="41">
        <f t="shared" ref="G52" si="10">F52-E52</f>
        <v>0</v>
      </c>
      <c r="H52" s="41">
        <f>G52/E52</f>
        <v>0</v>
      </c>
      <c r="I52" s="51"/>
      <c r="J52" s="60" t="s">
        <v>144</v>
      </c>
    </row>
    <row r="53" spans="1:10" ht="47.25" x14ac:dyDescent="0.25">
      <c r="A53" s="65"/>
      <c r="B53" s="35" t="s">
        <v>10</v>
      </c>
      <c r="C53" s="52"/>
      <c r="D53" s="41"/>
      <c r="E53" s="41"/>
      <c r="F53" s="41"/>
      <c r="G53" s="41"/>
      <c r="H53" s="41"/>
      <c r="I53" s="52"/>
      <c r="J53" s="61"/>
    </row>
    <row r="54" spans="1:10" ht="47.25" x14ac:dyDescent="0.25">
      <c r="A54" s="65"/>
      <c r="B54" s="35" t="s">
        <v>11</v>
      </c>
      <c r="C54" s="52"/>
      <c r="D54" s="41">
        <f t="shared" ref="D54:F55" si="11">D59+D64+D69+D74+D79+D84</f>
        <v>20312900</v>
      </c>
      <c r="E54" s="41">
        <f>E59+E64+E69+E74+E79+E84</f>
        <v>22569888.890000001</v>
      </c>
      <c r="F54" s="41">
        <f t="shared" si="11"/>
        <v>22569888.890000001</v>
      </c>
      <c r="G54" s="41">
        <f t="shared" ref="G54:G55" si="12">F54-E54</f>
        <v>0</v>
      </c>
      <c r="H54" s="41">
        <f>G54/E54</f>
        <v>0</v>
      </c>
      <c r="I54" s="52"/>
      <c r="J54" s="61"/>
    </row>
    <row r="55" spans="1:10" ht="31.5" x14ac:dyDescent="0.25">
      <c r="A55" s="65"/>
      <c r="B55" s="35" t="s">
        <v>12</v>
      </c>
      <c r="C55" s="52"/>
      <c r="D55" s="41">
        <f t="shared" si="11"/>
        <v>41729793</v>
      </c>
      <c r="E55" s="41">
        <f t="shared" si="11"/>
        <v>38482275.869999997</v>
      </c>
      <c r="F55" s="41">
        <f t="shared" si="11"/>
        <v>38482275.869999997</v>
      </c>
      <c r="G55" s="41">
        <f t="shared" si="12"/>
        <v>0</v>
      </c>
      <c r="H55" s="41">
        <f>G55/E55</f>
        <v>0</v>
      </c>
      <c r="I55" s="52"/>
      <c r="J55" s="61"/>
    </row>
    <row r="56" spans="1:10" ht="31.5" x14ac:dyDescent="0.25">
      <c r="A56" s="65"/>
      <c r="B56" s="35" t="s">
        <v>13</v>
      </c>
      <c r="C56" s="53"/>
      <c r="D56" s="41"/>
      <c r="E56" s="41"/>
      <c r="F56" s="41"/>
      <c r="G56" s="41"/>
      <c r="H56" s="41"/>
      <c r="I56" s="53"/>
      <c r="J56" s="62"/>
    </row>
    <row r="57" spans="1:10" ht="42.75" customHeight="1" x14ac:dyDescent="0.25">
      <c r="A57" s="67" t="s">
        <v>98</v>
      </c>
      <c r="B57" s="35" t="s">
        <v>9</v>
      </c>
      <c r="C57" s="51" t="s">
        <v>34</v>
      </c>
      <c r="D57" s="41">
        <f>D59+D60</f>
        <v>26967499.629999999</v>
      </c>
      <c r="E57" s="41">
        <f t="shared" ref="E57:F57" si="13">E59+E60</f>
        <v>26528867.23</v>
      </c>
      <c r="F57" s="41">
        <f t="shared" si="13"/>
        <v>26528867.23</v>
      </c>
      <c r="G57" s="41">
        <f t="shared" ref="G57" si="14">F57-E57</f>
        <v>0</v>
      </c>
      <c r="H57" s="41">
        <f>G57/E57</f>
        <v>0</v>
      </c>
      <c r="I57" s="51"/>
      <c r="J57" s="60" t="s">
        <v>104</v>
      </c>
    </row>
    <row r="58" spans="1:10" ht="63.75" customHeight="1" x14ac:dyDescent="0.25">
      <c r="A58" s="66"/>
      <c r="B58" s="35" t="s">
        <v>10</v>
      </c>
      <c r="C58" s="52"/>
      <c r="D58" s="41"/>
      <c r="E58" s="41"/>
      <c r="F58" s="41"/>
      <c r="G58" s="41"/>
      <c r="H58" s="41"/>
      <c r="I58" s="52"/>
      <c r="J58" s="61"/>
    </row>
    <row r="59" spans="1:10" ht="62.25" customHeight="1" x14ac:dyDescent="0.25">
      <c r="A59" s="66"/>
      <c r="B59" s="35" t="s">
        <v>11</v>
      </c>
      <c r="C59" s="52"/>
      <c r="D59" s="41">
        <v>20312900</v>
      </c>
      <c r="E59" s="41">
        <f>+'[1]35 мп'!$D$29</f>
        <v>22569888.890000001</v>
      </c>
      <c r="F59" s="41">
        <f>+'[1]35 мп'!$E$29</f>
        <v>22569888.890000001</v>
      </c>
      <c r="G59" s="41">
        <f t="shared" ref="G59:G60" si="15">F59-E59</f>
        <v>0</v>
      </c>
      <c r="H59" s="41">
        <f>G59/E59</f>
        <v>0</v>
      </c>
      <c r="I59" s="52"/>
      <c r="J59" s="61"/>
    </row>
    <row r="60" spans="1:10" ht="49.5" customHeight="1" x14ac:dyDescent="0.25">
      <c r="A60" s="66"/>
      <c r="B60" s="35" t="s">
        <v>12</v>
      </c>
      <c r="C60" s="52"/>
      <c r="D60" s="41">
        <v>6654599.6299999999</v>
      </c>
      <c r="E60" s="41">
        <f>+'[1]35 мп'!$D$30</f>
        <v>3958978.34</v>
      </c>
      <c r="F60" s="41">
        <f>+'[1]35 мп'!$E$30</f>
        <v>3958978.34</v>
      </c>
      <c r="G60" s="41">
        <f t="shared" si="15"/>
        <v>0</v>
      </c>
      <c r="H60" s="41">
        <f>G60/E60</f>
        <v>0</v>
      </c>
      <c r="I60" s="52"/>
      <c r="J60" s="61"/>
    </row>
    <row r="61" spans="1:10" ht="54.75" customHeight="1" x14ac:dyDescent="0.25">
      <c r="A61" s="66"/>
      <c r="B61" s="35" t="s">
        <v>13</v>
      </c>
      <c r="C61" s="53"/>
      <c r="D61" s="41"/>
      <c r="E61" s="41"/>
      <c r="F61" s="41"/>
      <c r="G61" s="41"/>
      <c r="H61" s="41"/>
      <c r="I61" s="53"/>
      <c r="J61" s="62"/>
    </row>
    <row r="62" spans="1:10" x14ac:dyDescent="0.25">
      <c r="A62" s="67" t="s">
        <v>50</v>
      </c>
      <c r="B62" s="35" t="s">
        <v>9</v>
      </c>
      <c r="C62" s="51" t="s">
        <v>34</v>
      </c>
      <c r="D62" s="41"/>
      <c r="E62" s="41"/>
      <c r="F62" s="41"/>
      <c r="G62" s="41"/>
      <c r="H62" s="41"/>
      <c r="I62" s="51"/>
      <c r="J62" s="57"/>
    </row>
    <row r="63" spans="1:10" ht="47.25" x14ac:dyDescent="0.25">
      <c r="A63" s="66"/>
      <c r="B63" s="35" t="s">
        <v>10</v>
      </c>
      <c r="C63" s="52"/>
      <c r="D63" s="41"/>
      <c r="E63" s="41"/>
      <c r="F63" s="41"/>
      <c r="G63" s="41"/>
      <c r="H63" s="41"/>
      <c r="I63" s="52"/>
      <c r="J63" s="58"/>
    </row>
    <row r="64" spans="1:10" ht="47.25" x14ac:dyDescent="0.25">
      <c r="A64" s="66"/>
      <c r="B64" s="35" t="s">
        <v>11</v>
      </c>
      <c r="C64" s="52"/>
      <c r="D64" s="41"/>
      <c r="E64" s="41"/>
      <c r="F64" s="41"/>
      <c r="G64" s="41"/>
      <c r="H64" s="41"/>
      <c r="I64" s="52"/>
      <c r="J64" s="58"/>
    </row>
    <row r="65" spans="1:11" ht="31.5" x14ac:dyDescent="0.25">
      <c r="A65" s="66"/>
      <c r="B65" s="35" t="s">
        <v>12</v>
      </c>
      <c r="C65" s="52"/>
      <c r="D65" s="41"/>
      <c r="E65" s="41"/>
      <c r="F65" s="41"/>
      <c r="G65" s="41"/>
      <c r="H65" s="41"/>
      <c r="I65" s="52"/>
      <c r="J65" s="58"/>
    </row>
    <row r="66" spans="1:11" ht="31.5" x14ac:dyDescent="0.25">
      <c r="A66" s="66"/>
      <c r="B66" s="35" t="s">
        <v>13</v>
      </c>
      <c r="C66" s="53"/>
      <c r="D66" s="41"/>
      <c r="E66" s="41"/>
      <c r="F66" s="41"/>
      <c r="G66" s="41"/>
      <c r="H66" s="41"/>
      <c r="I66" s="53"/>
      <c r="J66" s="59"/>
    </row>
    <row r="67" spans="1:11" x14ac:dyDescent="0.25">
      <c r="A67" s="63" t="s">
        <v>83</v>
      </c>
      <c r="B67" s="35" t="s">
        <v>9</v>
      </c>
      <c r="C67" s="51" t="s">
        <v>34</v>
      </c>
      <c r="D67" s="41">
        <f>D69+D70</f>
        <v>29310526.579999998</v>
      </c>
      <c r="E67" s="41">
        <f>E70</f>
        <v>28758630.739999998</v>
      </c>
      <c r="F67" s="41">
        <f>F70</f>
        <v>28758630.739999998</v>
      </c>
      <c r="G67" s="41">
        <f t="shared" ref="G67" si="16">F67-E67</f>
        <v>0</v>
      </c>
      <c r="H67" s="41">
        <f>G67/E67</f>
        <v>0</v>
      </c>
      <c r="I67" s="51"/>
      <c r="J67" s="60" t="s">
        <v>101</v>
      </c>
    </row>
    <row r="68" spans="1:11" ht="47.25" x14ac:dyDescent="0.25">
      <c r="A68" s="64"/>
      <c r="B68" s="35" t="s">
        <v>10</v>
      </c>
      <c r="C68" s="52"/>
      <c r="D68" s="41"/>
      <c r="E68" s="41"/>
      <c r="F68" s="41"/>
      <c r="G68" s="41"/>
      <c r="H68" s="41"/>
      <c r="I68" s="52"/>
      <c r="J68" s="61"/>
    </row>
    <row r="69" spans="1:11" ht="47.25" x14ac:dyDescent="0.25">
      <c r="A69" s="64"/>
      <c r="B69" s="35" t="s">
        <v>11</v>
      </c>
      <c r="C69" s="52"/>
      <c r="D69" s="41"/>
      <c r="E69" s="41"/>
      <c r="F69" s="41"/>
      <c r="G69" s="41"/>
      <c r="H69" s="41"/>
      <c r="I69" s="52"/>
      <c r="J69" s="61"/>
    </row>
    <row r="70" spans="1:11" ht="31.5" x14ac:dyDescent="0.25">
      <c r="A70" s="64"/>
      <c r="B70" s="35" t="s">
        <v>12</v>
      </c>
      <c r="C70" s="52"/>
      <c r="D70" s="41">
        <v>29310526.579999998</v>
      </c>
      <c r="E70" s="41">
        <v>28758630.739999998</v>
      </c>
      <c r="F70" s="41">
        <v>28758630.739999998</v>
      </c>
      <c r="G70" s="41">
        <f t="shared" ref="G70" si="17">F70-E70</f>
        <v>0</v>
      </c>
      <c r="H70" s="41">
        <f>G70/E70</f>
        <v>0</v>
      </c>
      <c r="I70" s="52"/>
      <c r="J70" s="61"/>
      <c r="K70" s="25"/>
    </row>
    <row r="71" spans="1:11" ht="31.5" x14ac:dyDescent="0.25">
      <c r="A71" s="64"/>
      <c r="B71" s="35" t="s">
        <v>13</v>
      </c>
      <c r="C71" s="53"/>
      <c r="D71" s="41"/>
      <c r="E71" s="41"/>
      <c r="F71" s="41"/>
      <c r="G71" s="41"/>
      <c r="H71" s="41"/>
      <c r="I71" s="53"/>
      <c r="J71" s="62"/>
    </row>
    <row r="72" spans="1:11" x14ac:dyDescent="0.25">
      <c r="A72" s="65" t="s">
        <v>51</v>
      </c>
      <c r="B72" s="35" t="s">
        <v>9</v>
      </c>
      <c r="C72" s="51" t="s">
        <v>34</v>
      </c>
      <c r="D72" s="41">
        <f>D74+D75</f>
        <v>5505190</v>
      </c>
      <c r="E72" s="41">
        <f t="shared" ref="E72:F72" si="18">E74+E75</f>
        <v>5505190</v>
      </c>
      <c r="F72" s="41">
        <f t="shared" si="18"/>
        <v>5505190</v>
      </c>
      <c r="G72" s="41">
        <f t="shared" ref="G72" si="19">F72-E72</f>
        <v>0</v>
      </c>
      <c r="H72" s="41">
        <f>G72/E72</f>
        <v>0</v>
      </c>
      <c r="I72" s="51"/>
      <c r="J72" s="60" t="s">
        <v>103</v>
      </c>
    </row>
    <row r="73" spans="1:11" ht="47.25" x14ac:dyDescent="0.25">
      <c r="A73" s="66"/>
      <c r="B73" s="35" t="s">
        <v>10</v>
      </c>
      <c r="C73" s="52"/>
      <c r="D73" s="41"/>
      <c r="E73" s="41"/>
      <c r="F73" s="41"/>
      <c r="G73" s="41"/>
      <c r="H73" s="41"/>
      <c r="I73" s="52"/>
      <c r="J73" s="61"/>
    </row>
    <row r="74" spans="1:11" ht="47.25" x14ac:dyDescent="0.25">
      <c r="A74" s="66"/>
      <c r="B74" s="35" t="s">
        <v>11</v>
      </c>
      <c r="C74" s="52"/>
      <c r="D74" s="41"/>
      <c r="E74" s="41"/>
      <c r="F74" s="41"/>
      <c r="G74" s="41"/>
      <c r="H74" s="41"/>
      <c r="I74" s="52"/>
      <c r="J74" s="61"/>
    </row>
    <row r="75" spans="1:11" ht="31.5" x14ac:dyDescent="0.25">
      <c r="A75" s="66"/>
      <c r="B75" s="35" t="s">
        <v>12</v>
      </c>
      <c r="C75" s="52"/>
      <c r="D75" s="41">
        <v>5505190</v>
      </c>
      <c r="E75" s="41">
        <v>5505190</v>
      </c>
      <c r="F75" s="41">
        <v>5505190</v>
      </c>
      <c r="G75" s="41">
        <f t="shared" ref="G75" si="20">F75-E75</f>
        <v>0</v>
      </c>
      <c r="H75" s="41">
        <f>G75/E75</f>
        <v>0</v>
      </c>
      <c r="I75" s="52"/>
      <c r="J75" s="61"/>
    </row>
    <row r="76" spans="1:11" ht="31.5" x14ac:dyDescent="0.25">
      <c r="A76" s="66"/>
      <c r="B76" s="35" t="s">
        <v>13</v>
      </c>
      <c r="C76" s="53"/>
      <c r="D76" s="41"/>
      <c r="E76" s="41"/>
      <c r="F76" s="41"/>
      <c r="G76" s="41"/>
      <c r="H76" s="41"/>
      <c r="I76" s="53"/>
      <c r="J76" s="62"/>
    </row>
    <row r="77" spans="1:11" x14ac:dyDescent="0.25">
      <c r="A77" s="63" t="s">
        <v>43</v>
      </c>
      <c r="B77" s="35" t="s">
        <v>9</v>
      </c>
      <c r="C77" s="51" t="s">
        <v>34</v>
      </c>
      <c r="D77" s="41"/>
      <c r="E77" s="41"/>
      <c r="F77" s="41"/>
      <c r="G77" s="41"/>
      <c r="H77" s="41"/>
      <c r="I77" s="51"/>
      <c r="J77" s="57"/>
    </row>
    <row r="78" spans="1:11" ht="47.25" x14ac:dyDescent="0.25">
      <c r="A78" s="64"/>
      <c r="B78" s="35" t="s">
        <v>10</v>
      </c>
      <c r="C78" s="52"/>
      <c r="D78" s="41"/>
      <c r="E78" s="41"/>
      <c r="F78" s="41"/>
      <c r="G78" s="41"/>
      <c r="H78" s="41"/>
      <c r="I78" s="52"/>
      <c r="J78" s="58"/>
    </row>
    <row r="79" spans="1:11" ht="47.25" x14ac:dyDescent="0.25">
      <c r="A79" s="64"/>
      <c r="B79" s="35" t="s">
        <v>11</v>
      </c>
      <c r="C79" s="52"/>
      <c r="D79" s="41"/>
      <c r="E79" s="41"/>
      <c r="F79" s="41"/>
      <c r="G79" s="41"/>
      <c r="H79" s="41"/>
      <c r="I79" s="52"/>
      <c r="J79" s="58"/>
    </row>
    <row r="80" spans="1:11" ht="31.5" x14ac:dyDescent="0.25">
      <c r="A80" s="64"/>
      <c r="B80" s="35" t="s">
        <v>12</v>
      </c>
      <c r="C80" s="52"/>
      <c r="D80" s="41"/>
      <c r="E80" s="41"/>
      <c r="F80" s="41"/>
      <c r="G80" s="41"/>
      <c r="H80" s="41"/>
      <c r="I80" s="52"/>
      <c r="J80" s="58"/>
    </row>
    <row r="81" spans="1:10" ht="31.5" x14ac:dyDescent="0.25">
      <c r="A81" s="64"/>
      <c r="B81" s="35" t="s">
        <v>13</v>
      </c>
      <c r="C81" s="53"/>
      <c r="D81" s="41"/>
      <c r="E81" s="41"/>
      <c r="F81" s="41"/>
      <c r="G81" s="41"/>
      <c r="H81" s="41"/>
      <c r="I81" s="53"/>
      <c r="J81" s="59"/>
    </row>
    <row r="82" spans="1:10" x14ac:dyDescent="0.25">
      <c r="A82" s="67" t="s">
        <v>52</v>
      </c>
      <c r="B82" s="35" t="s">
        <v>9</v>
      </c>
      <c r="C82" s="51" t="s">
        <v>34</v>
      </c>
      <c r="D82" s="41">
        <f>D85</f>
        <v>259476.79</v>
      </c>
      <c r="E82" s="41">
        <f>E85</f>
        <v>259476.79</v>
      </c>
      <c r="F82" s="41">
        <f>F85</f>
        <v>259476.79</v>
      </c>
      <c r="G82" s="41">
        <f t="shared" ref="G82" si="21">F82-E82</f>
        <v>0</v>
      </c>
      <c r="H82" s="41">
        <v>0</v>
      </c>
      <c r="I82" s="51"/>
      <c r="J82" s="57" t="s">
        <v>102</v>
      </c>
    </row>
    <row r="83" spans="1:10" ht="47.25" x14ac:dyDescent="0.25">
      <c r="A83" s="66"/>
      <c r="B83" s="35" t="s">
        <v>10</v>
      </c>
      <c r="C83" s="52"/>
      <c r="D83" s="41"/>
      <c r="E83" s="41"/>
      <c r="F83" s="41"/>
      <c r="G83" s="41"/>
      <c r="H83" s="41"/>
      <c r="I83" s="52"/>
      <c r="J83" s="58"/>
    </row>
    <row r="84" spans="1:10" ht="47.25" x14ac:dyDescent="0.25">
      <c r="A84" s="66"/>
      <c r="B84" s="35" t="s">
        <v>11</v>
      </c>
      <c r="C84" s="52"/>
      <c r="D84" s="41"/>
      <c r="E84" s="41"/>
      <c r="F84" s="41"/>
      <c r="G84" s="41"/>
      <c r="H84" s="41"/>
      <c r="I84" s="52"/>
      <c r="J84" s="58"/>
    </row>
    <row r="85" spans="1:10" ht="31.5" x14ac:dyDescent="0.25">
      <c r="A85" s="66"/>
      <c r="B85" s="35" t="s">
        <v>12</v>
      </c>
      <c r="C85" s="52"/>
      <c r="D85" s="41">
        <v>259476.79</v>
      </c>
      <c r="E85" s="41">
        <v>259476.79</v>
      </c>
      <c r="F85" s="41">
        <v>259476.79</v>
      </c>
      <c r="G85" s="41">
        <f t="shared" ref="G85" si="22">F85-E85</f>
        <v>0</v>
      </c>
      <c r="H85" s="41">
        <v>0</v>
      </c>
      <c r="I85" s="52"/>
      <c r="J85" s="58"/>
    </row>
    <row r="86" spans="1:10" ht="31.5" x14ac:dyDescent="0.25">
      <c r="A86" s="66"/>
      <c r="B86" s="35" t="s">
        <v>13</v>
      </c>
      <c r="C86" s="53"/>
      <c r="D86" s="41"/>
      <c r="E86" s="41"/>
      <c r="F86" s="41"/>
      <c r="G86" s="41"/>
      <c r="H86" s="41"/>
      <c r="I86" s="53"/>
      <c r="J86" s="59"/>
    </row>
    <row r="87" spans="1:10" x14ac:dyDescent="0.25">
      <c r="A87" s="65" t="s">
        <v>84</v>
      </c>
      <c r="B87" s="35" t="s">
        <v>9</v>
      </c>
      <c r="C87" s="51" t="s">
        <v>34</v>
      </c>
      <c r="D87" s="41">
        <f>D89+D90</f>
        <v>2546094.09</v>
      </c>
      <c r="E87" s="41">
        <f t="shared" ref="E87:F87" si="23">E89+E90</f>
        <v>2543735.15</v>
      </c>
      <c r="F87" s="41">
        <f t="shared" si="23"/>
        <v>2543735.15</v>
      </c>
      <c r="G87" s="41">
        <f t="shared" ref="G87" si="24">F87-E87</f>
        <v>0</v>
      </c>
      <c r="H87" s="41">
        <f>G87/E87</f>
        <v>0</v>
      </c>
      <c r="I87" s="51"/>
      <c r="J87" s="60" t="s">
        <v>99</v>
      </c>
    </row>
    <row r="88" spans="1:10" ht="47.25" x14ac:dyDescent="0.25">
      <c r="A88" s="66"/>
      <c r="B88" s="35" t="s">
        <v>10</v>
      </c>
      <c r="C88" s="52"/>
      <c r="D88" s="41"/>
      <c r="E88" s="41"/>
      <c r="F88" s="41"/>
      <c r="G88" s="41"/>
      <c r="H88" s="41"/>
      <c r="I88" s="52"/>
      <c r="J88" s="61"/>
    </row>
    <row r="89" spans="1:10" ht="47.25" x14ac:dyDescent="0.25">
      <c r="A89" s="66"/>
      <c r="B89" s="35" t="s">
        <v>11</v>
      </c>
      <c r="C89" s="52"/>
      <c r="D89" s="41">
        <f>D94</f>
        <v>1662000</v>
      </c>
      <c r="E89" s="41">
        <f t="shared" ref="E89:F89" si="25">E94</f>
        <v>1846666.67</v>
      </c>
      <c r="F89" s="41">
        <f t="shared" si="25"/>
        <v>1846666.67</v>
      </c>
      <c r="G89" s="41">
        <f t="shared" ref="G89" si="26">G94</f>
        <v>0</v>
      </c>
      <c r="H89" s="41">
        <f>G89/E89</f>
        <v>0</v>
      </c>
      <c r="I89" s="52"/>
      <c r="J89" s="61"/>
    </row>
    <row r="90" spans="1:10" ht="31.5" x14ac:dyDescent="0.25">
      <c r="A90" s="66"/>
      <c r="B90" s="35" t="s">
        <v>12</v>
      </c>
      <c r="C90" s="52"/>
      <c r="D90" s="41">
        <f>D95</f>
        <v>884094.09</v>
      </c>
      <c r="E90" s="41">
        <f t="shared" ref="E90:F90" si="27">E95</f>
        <v>697068.48</v>
      </c>
      <c r="F90" s="41">
        <f t="shared" si="27"/>
        <v>697068.48</v>
      </c>
      <c r="G90" s="41">
        <f t="shared" ref="G90" si="28">F90-E90</f>
        <v>0</v>
      </c>
      <c r="H90" s="41">
        <f>G90/E90</f>
        <v>0</v>
      </c>
      <c r="I90" s="52"/>
      <c r="J90" s="61"/>
    </row>
    <row r="91" spans="1:10" ht="31.5" x14ac:dyDescent="0.25">
      <c r="A91" s="66"/>
      <c r="B91" s="35" t="s">
        <v>13</v>
      </c>
      <c r="C91" s="53"/>
      <c r="D91" s="41"/>
      <c r="E91" s="41"/>
      <c r="F91" s="41"/>
      <c r="G91" s="41"/>
      <c r="H91" s="41"/>
      <c r="I91" s="53"/>
      <c r="J91" s="62"/>
    </row>
    <row r="92" spans="1:10" x14ac:dyDescent="0.25">
      <c r="A92" s="67" t="s">
        <v>96</v>
      </c>
      <c r="B92" s="35" t="s">
        <v>9</v>
      </c>
      <c r="C92" s="51" t="s">
        <v>34</v>
      </c>
      <c r="D92" s="41">
        <f>D94+D95</f>
        <v>2546094.09</v>
      </c>
      <c r="E92" s="41">
        <f>E94+E95</f>
        <v>2543735.15</v>
      </c>
      <c r="F92" s="41">
        <f>F94+F95</f>
        <v>2543735.15</v>
      </c>
      <c r="G92" s="41">
        <f>F92-E92</f>
        <v>0</v>
      </c>
      <c r="H92" s="41">
        <f>G92/E92</f>
        <v>0</v>
      </c>
      <c r="I92" s="51"/>
      <c r="J92" s="60" t="s">
        <v>100</v>
      </c>
    </row>
    <row r="93" spans="1:10" ht="47.25" x14ac:dyDescent="0.25">
      <c r="A93" s="66"/>
      <c r="B93" s="35" t="s">
        <v>10</v>
      </c>
      <c r="C93" s="52"/>
      <c r="D93" s="41"/>
      <c r="E93" s="41"/>
      <c r="F93" s="41"/>
      <c r="G93" s="41"/>
      <c r="H93" s="41"/>
      <c r="I93" s="52"/>
      <c r="J93" s="61"/>
    </row>
    <row r="94" spans="1:10" ht="47.25" x14ac:dyDescent="0.25">
      <c r="A94" s="66"/>
      <c r="B94" s="35" t="s">
        <v>11</v>
      </c>
      <c r="C94" s="52"/>
      <c r="D94" s="41">
        <v>1662000</v>
      </c>
      <c r="E94" s="41">
        <v>1846666.67</v>
      </c>
      <c r="F94" s="41">
        <v>1846666.67</v>
      </c>
      <c r="G94" s="41">
        <f t="shared" ref="G94:G95" si="29">F94-E94</f>
        <v>0</v>
      </c>
      <c r="H94" s="41">
        <f t="shared" ref="H94:H95" si="30">G94/E94</f>
        <v>0</v>
      </c>
      <c r="I94" s="52"/>
      <c r="J94" s="61"/>
    </row>
    <row r="95" spans="1:10" ht="31.5" x14ac:dyDescent="0.25">
      <c r="A95" s="66"/>
      <c r="B95" s="35" t="s">
        <v>12</v>
      </c>
      <c r="C95" s="52"/>
      <c r="D95" s="41">
        <v>884094.09</v>
      </c>
      <c r="E95" s="41">
        <v>697068.48</v>
      </c>
      <c r="F95" s="41">
        <v>697068.48</v>
      </c>
      <c r="G95" s="41">
        <f t="shared" si="29"/>
        <v>0</v>
      </c>
      <c r="H95" s="41">
        <f t="shared" si="30"/>
        <v>0</v>
      </c>
      <c r="I95" s="52"/>
      <c r="J95" s="61"/>
    </row>
    <row r="96" spans="1:10" ht="31.5" x14ac:dyDescent="0.25">
      <c r="A96" s="66"/>
      <c r="B96" s="35" t="s">
        <v>13</v>
      </c>
      <c r="C96" s="53"/>
      <c r="D96" s="41"/>
      <c r="E96" s="41"/>
      <c r="F96" s="41"/>
      <c r="G96" s="41"/>
      <c r="H96" s="41"/>
      <c r="I96" s="53"/>
      <c r="J96" s="62"/>
    </row>
    <row r="97" spans="1:10" x14ac:dyDescent="0.25">
      <c r="A97" s="65" t="s">
        <v>97</v>
      </c>
      <c r="B97" s="35" t="s">
        <v>9</v>
      </c>
      <c r="C97" s="51" t="s">
        <v>34</v>
      </c>
      <c r="D97" s="41"/>
      <c r="E97" s="41"/>
      <c r="F97" s="41"/>
      <c r="G97" s="41"/>
      <c r="H97" s="41"/>
      <c r="I97" s="51"/>
      <c r="J97" s="54"/>
    </row>
    <row r="98" spans="1:10" ht="47.25" x14ac:dyDescent="0.25">
      <c r="A98" s="66"/>
      <c r="B98" s="35" t="s">
        <v>10</v>
      </c>
      <c r="C98" s="52"/>
      <c r="D98" s="41"/>
      <c r="E98" s="41"/>
      <c r="F98" s="41"/>
      <c r="G98" s="41"/>
      <c r="H98" s="41"/>
      <c r="I98" s="52"/>
      <c r="J98" s="55"/>
    </row>
    <row r="99" spans="1:10" ht="47.25" x14ac:dyDescent="0.25">
      <c r="A99" s="66"/>
      <c r="B99" s="35" t="s">
        <v>11</v>
      </c>
      <c r="C99" s="52"/>
      <c r="D99" s="41"/>
      <c r="E99" s="41"/>
      <c r="F99" s="41"/>
      <c r="G99" s="41"/>
      <c r="H99" s="41"/>
      <c r="I99" s="52"/>
      <c r="J99" s="55"/>
    </row>
    <row r="100" spans="1:10" ht="31.5" x14ac:dyDescent="0.25">
      <c r="A100" s="66"/>
      <c r="B100" s="35" t="s">
        <v>12</v>
      </c>
      <c r="C100" s="52"/>
      <c r="D100" s="42"/>
      <c r="E100" s="42"/>
      <c r="F100" s="42"/>
      <c r="G100" s="41"/>
      <c r="H100" s="41"/>
      <c r="I100" s="52"/>
      <c r="J100" s="55"/>
    </row>
    <row r="101" spans="1:10" ht="31.5" x14ac:dyDescent="0.25">
      <c r="A101" s="66"/>
      <c r="B101" s="35" t="s">
        <v>13</v>
      </c>
      <c r="C101" s="53"/>
      <c r="D101" s="41"/>
      <c r="E101" s="41"/>
      <c r="F101" s="41"/>
      <c r="G101" s="41"/>
      <c r="H101" s="41"/>
      <c r="I101" s="53"/>
      <c r="J101" s="56"/>
    </row>
    <row r="102" spans="1:10" ht="15.75" customHeight="1" x14ac:dyDescent="0.25">
      <c r="A102" s="67" t="s">
        <v>85</v>
      </c>
      <c r="B102" s="35" t="s">
        <v>9</v>
      </c>
      <c r="C102" s="51" t="s">
        <v>54</v>
      </c>
      <c r="D102" s="41"/>
      <c r="E102" s="41"/>
      <c r="F102" s="41"/>
      <c r="G102" s="41"/>
      <c r="H102" s="41"/>
      <c r="I102" s="51"/>
      <c r="J102" s="57"/>
    </row>
    <row r="103" spans="1:10" ht="47.25" x14ac:dyDescent="0.25">
      <c r="A103" s="66"/>
      <c r="B103" s="35" t="s">
        <v>10</v>
      </c>
      <c r="C103" s="52"/>
      <c r="D103" s="41"/>
      <c r="E103" s="41"/>
      <c r="F103" s="41"/>
      <c r="G103" s="41"/>
      <c r="H103" s="41"/>
      <c r="I103" s="52"/>
      <c r="J103" s="58"/>
    </row>
    <row r="104" spans="1:10" ht="47.25" x14ac:dyDescent="0.25">
      <c r="A104" s="66"/>
      <c r="B104" s="35" t="s">
        <v>11</v>
      </c>
      <c r="C104" s="52"/>
      <c r="D104" s="41"/>
      <c r="E104" s="41"/>
      <c r="F104" s="41"/>
      <c r="G104" s="41"/>
      <c r="H104" s="41"/>
      <c r="I104" s="52"/>
      <c r="J104" s="58"/>
    </row>
    <row r="105" spans="1:10" ht="31.5" x14ac:dyDescent="0.25">
      <c r="A105" s="66"/>
      <c r="B105" s="35" t="s">
        <v>12</v>
      </c>
      <c r="C105" s="52"/>
      <c r="D105" s="41"/>
      <c r="E105" s="41"/>
      <c r="F105" s="41"/>
      <c r="G105" s="41"/>
      <c r="H105" s="41"/>
      <c r="I105" s="52"/>
      <c r="J105" s="58"/>
    </row>
    <row r="106" spans="1:10" ht="31.5" x14ac:dyDescent="0.25">
      <c r="A106" s="66"/>
      <c r="B106" s="35" t="s">
        <v>13</v>
      </c>
      <c r="C106" s="53"/>
      <c r="D106" s="41"/>
      <c r="E106" s="41"/>
      <c r="F106" s="41"/>
      <c r="G106" s="41"/>
      <c r="H106" s="41"/>
      <c r="I106" s="53"/>
      <c r="J106" s="59"/>
    </row>
    <row r="107" spans="1:10" x14ac:dyDescent="0.25">
      <c r="A107" s="67" t="s">
        <v>53</v>
      </c>
      <c r="B107" s="35" t="s">
        <v>9</v>
      </c>
      <c r="C107" s="51" t="s">
        <v>54</v>
      </c>
      <c r="D107" s="41"/>
      <c r="E107" s="41"/>
      <c r="F107" s="41"/>
      <c r="G107" s="41"/>
      <c r="H107" s="41"/>
      <c r="I107" s="51"/>
      <c r="J107" s="60" t="s">
        <v>145</v>
      </c>
    </row>
    <row r="108" spans="1:10" ht="47.25" x14ac:dyDescent="0.25">
      <c r="A108" s="66"/>
      <c r="B108" s="35" t="s">
        <v>10</v>
      </c>
      <c r="C108" s="52"/>
      <c r="D108" s="41"/>
      <c r="E108" s="41"/>
      <c r="F108" s="41"/>
      <c r="G108" s="41"/>
      <c r="H108" s="41"/>
      <c r="I108" s="52"/>
      <c r="J108" s="61"/>
    </row>
    <row r="109" spans="1:10" ht="47.25" x14ac:dyDescent="0.25">
      <c r="A109" s="66"/>
      <c r="B109" s="35" t="s">
        <v>11</v>
      </c>
      <c r="C109" s="52"/>
      <c r="D109" s="41"/>
      <c r="E109" s="41"/>
      <c r="F109" s="41"/>
      <c r="G109" s="41"/>
      <c r="H109" s="41"/>
      <c r="I109" s="52"/>
      <c r="J109" s="61"/>
    </row>
    <row r="110" spans="1:10" ht="31.5" x14ac:dyDescent="0.25">
      <c r="A110" s="66"/>
      <c r="B110" s="35" t="s">
        <v>12</v>
      </c>
      <c r="C110" s="52"/>
      <c r="D110" s="41"/>
      <c r="E110" s="41"/>
      <c r="F110" s="41"/>
      <c r="G110" s="41"/>
      <c r="H110" s="41"/>
      <c r="I110" s="52"/>
      <c r="J110" s="61"/>
    </row>
    <row r="111" spans="1:10" ht="31.5" x14ac:dyDescent="0.25">
      <c r="A111" s="66"/>
      <c r="B111" s="35" t="s">
        <v>13</v>
      </c>
      <c r="C111" s="53"/>
      <c r="D111" s="41"/>
      <c r="E111" s="41"/>
      <c r="F111" s="41"/>
      <c r="G111" s="41"/>
      <c r="H111" s="41"/>
      <c r="I111" s="53"/>
      <c r="J111" s="62"/>
    </row>
    <row r="112" spans="1:10" x14ac:dyDescent="0.25">
      <c r="A112" s="67" t="s">
        <v>86</v>
      </c>
      <c r="B112" s="35" t="s">
        <v>9</v>
      </c>
      <c r="C112" s="51" t="s">
        <v>54</v>
      </c>
      <c r="D112" s="41"/>
      <c r="E112" s="41"/>
      <c r="F112" s="41"/>
      <c r="G112" s="41"/>
      <c r="H112" s="41"/>
      <c r="I112" s="51"/>
      <c r="J112" s="57"/>
    </row>
    <row r="113" spans="1:10" ht="47.25" x14ac:dyDescent="0.25">
      <c r="A113" s="66"/>
      <c r="B113" s="35" t="s">
        <v>10</v>
      </c>
      <c r="C113" s="52"/>
      <c r="D113" s="41"/>
      <c r="E113" s="41"/>
      <c r="F113" s="41"/>
      <c r="G113" s="41"/>
      <c r="H113" s="41"/>
      <c r="I113" s="52"/>
      <c r="J113" s="58"/>
    </row>
    <row r="114" spans="1:10" ht="47.25" x14ac:dyDescent="0.25">
      <c r="A114" s="66"/>
      <c r="B114" s="35" t="s">
        <v>11</v>
      </c>
      <c r="C114" s="52"/>
      <c r="D114" s="41"/>
      <c r="E114" s="41"/>
      <c r="F114" s="41"/>
      <c r="G114" s="41"/>
      <c r="H114" s="41"/>
      <c r="I114" s="52"/>
      <c r="J114" s="58"/>
    </row>
    <row r="115" spans="1:10" ht="31.5" x14ac:dyDescent="0.25">
      <c r="A115" s="66"/>
      <c r="B115" s="35" t="s">
        <v>12</v>
      </c>
      <c r="C115" s="52"/>
      <c r="D115" s="41"/>
      <c r="E115" s="41"/>
      <c r="F115" s="41"/>
      <c r="G115" s="41"/>
      <c r="H115" s="41"/>
      <c r="I115" s="52"/>
      <c r="J115" s="58"/>
    </row>
    <row r="116" spans="1:10" ht="31.5" x14ac:dyDescent="0.25">
      <c r="A116" s="66"/>
      <c r="B116" s="35" t="s">
        <v>13</v>
      </c>
      <c r="C116" s="53"/>
      <c r="D116" s="41"/>
      <c r="E116" s="41"/>
      <c r="F116" s="41"/>
      <c r="G116" s="41"/>
      <c r="H116" s="41"/>
      <c r="I116" s="53"/>
      <c r="J116" s="59"/>
    </row>
    <row r="117" spans="1:10" x14ac:dyDescent="0.25">
      <c r="A117" s="67" t="s">
        <v>87</v>
      </c>
      <c r="B117" s="35" t="s">
        <v>9</v>
      </c>
      <c r="C117" s="51" t="s">
        <v>35</v>
      </c>
      <c r="D117" s="41"/>
      <c r="E117" s="41"/>
      <c r="F117" s="41"/>
      <c r="G117" s="41"/>
      <c r="H117" s="41"/>
      <c r="I117" s="51"/>
      <c r="J117" s="60" t="s">
        <v>115</v>
      </c>
    </row>
    <row r="118" spans="1:10" ht="47.25" x14ac:dyDescent="0.25">
      <c r="A118" s="66"/>
      <c r="B118" s="35" t="s">
        <v>10</v>
      </c>
      <c r="C118" s="52"/>
      <c r="D118" s="41"/>
      <c r="E118" s="41"/>
      <c r="F118" s="41"/>
      <c r="G118" s="41"/>
      <c r="H118" s="41"/>
      <c r="I118" s="52"/>
      <c r="J118" s="61"/>
    </row>
    <row r="119" spans="1:10" ht="47.25" x14ac:dyDescent="0.25">
      <c r="A119" s="66"/>
      <c r="B119" s="35" t="s">
        <v>11</v>
      </c>
      <c r="C119" s="52"/>
      <c r="D119" s="41"/>
      <c r="E119" s="41"/>
      <c r="F119" s="41"/>
      <c r="G119" s="41"/>
      <c r="H119" s="41"/>
      <c r="I119" s="52"/>
      <c r="J119" s="61"/>
    </row>
    <row r="120" spans="1:10" ht="31.5" x14ac:dyDescent="0.25">
      <c r="A120" s="66"/>
      <c r="B120" s="35" t="s">
        <v>12</v>
      </c>
      <c r="C120" s="52"/>
      <c r="D120" s="41"/>
      <c r="E120" s="41"/>
      <c r="F120" s="41"/>
      <c r="G120" s="41"/>
      <c r="H120" s="41"/>
      <c r="I120" s="52"/>
      <c r="J120" s="61"/>
    </row>
    <row r="121" spans="1:10" ht="31.5" x14ac:dyDescent="0.25">
      <c r="A121" s="66"/>
      <c r="B121" s="35" t="s">
        <v>13</v>
      </c>
      <c r="C121" s="53"/>
      <c r="D121" s="41"/>
      <c r="E121" s="41"/>
      <c r="F121" s="41"/>
      <c r="G121" s="41"/>
      <c r="H121" s="41"/>
      <c r="I121" s="53"/>
      <c r="J121" s="62"/>
    </row>
    <row r="122" spans="1:10" x14ac:dyDescent="0.25">
      <c r="A122" s="67" t="s">
        <v>88</v>
      </c>
      <c r="B122" s="35" t="s">
        <v>9</v>
      </c>
      <c r="C122" s="51" t="s">
        <v>65</v>
      </c>
      <c r="D122" s="41"/>
      <c r="E122" s="41"/>
      <c r="F122" s="41"/>
      <c r="G122" s="41"/>
      <c r="H122" s="41"/>
      <c r="I122" s="51"/>
      <c r="J122" s="60" t="s">
        <v>107</v>
      </c>
    </row>
    <row r="123" spans="1:10" ht="47.25" x14ac:dyDescent="0.25">
      <c r="A123" s="66"/>
      <c r="B123" s="35" t="s">
        <v>10</v>
      </c>
      <c r="C123" s="52"/>
      <c r="D123" s="41"/>
      <c r="E123" s="41"/>
      <c r="F123" s="41"/>
      <c r="G123" s="41"/>
      <c r="H123" s="41"/>
      <c r="I123" s="52"/>
      <c r="J123" s="61"/>
    </row>
    <row r="124" spans="1:10" ht="47.25" x14ac:dyDescent="0.25">
      <c r="A124" s="66"/>
      <c r="B124" s="35" t="s">
        <v>11</v>
      </c>
      <c r="C124" s="52"/>
      <c r="D124" s="41"/>
      <c r="E124" s="41"/>
      <c r="F124" s="41"/>
      <c r="G124" s="41"/>
      <c r="H124" s="41"/>
      <c r="I124" s="52"/>
      <c r="J124" s="61"/>
    </row>
    <row r="125" spans="1:10" ht="31.5" x14ac:dyDescent="0.25">
      <c r="A125" s="66"/>
      <c r="B125" s="35" t="s">
        <v>12</v>
      </c>
      <c r="C125" s="52"/>
      <c r="D125" s="41"/>
      <c r="E125" s="41"/>
      <c r="F125" s="41"/>
      <c r="G125" s="41"/>
      <c r="H125" s="41"/>
      <c r="I125" s="52"/>
      <c r="J125" s="61"/>
    </row>
    <row r="126" spans="1:10" ht="31.5" x14ac:dyDescent="0.25">
      <c r="A126" s="66"/>
      <c r="B126" s="35" t="s">
        <v>13</v>
      </c>
      <c r="C126" s="53"/>
      <c r="D126" s="41"/>
      <c r="E126" s="41"/>
      <c r="F126" s="41"/>
      <c r="G126" s="41"/>
      <c r="H126" s="41"/>
      <c r="I126" s="53"/>
      <c r="J126" s="62"/>
    </row>
    <row r="127" spans="1:10" x14ac:dyDescent="0.25">
      <c r="A127" s="67" t="s">
        <v>89</v>
      </c>
      <c r="B127" s="35" t="s">
        <v>9</v>
      </c>
      <c r="C127" s="65" t="s">
        <v>55</v>
      </c>
      <c r="D127" s="41"/>
      <c r="E127" s="41"/>
      <c r="F127" s="41"/>
      <c r="G127" s="41"/>
      <c r="H127" s="41"/>
      <c r="I127" s="51"/>
      <c r="J127" s="71" t="s">
        <v>109</v>
      </c>
    </row>
    <row r="128" spans="1:10" ht="47.25" x14ac:dyDescent="0.25">
      <c r="A128" s="66"/>
      <c r="B128" s="35" t="s">
        <v>10</v>
      </c>
      <c r="C128" s="66"/>
      <c r="D128" s="41"/>
      <c r="E128" s="41"/>
      <c r="F128" s="41"/>
      <c r="G128" s="41"/>
      <c r="H128" s="41"/>
      <c r="I128" s="52"/>
      <c r="J128" s="72"/>
    </row>
    <row r="129" spans="1:10" ht="47.25" x14ac:dyDescent="0.25">
      <c r="A129" s="66"/>
      <c r="B129" s="35" t="s">
        <v>11</v>
      </c>
      <c r="C129" s="66"/>
      <c r="D129" s="41"/>
      <c r="E129" s="41"/>
      <c r="F129" s="41"/>
      <c r="G129" s="41"/>
      <c r="H129" s="41"/>
      <c r="I129" s="52"/>
      <c r="J129" s="72"/>
    </row>
    <row r="130" spans="1:10" ht="31.5" x14ac:dyDescent="0.25">
      <c r="A130" s="66"/>
      <c r="B130" s="35" t="s">
        <v>12</v>
      </c>
      <c r="C130" s="66"/>
      <c r="D130" s="41"/>
      <c r="E130" s="41"/>
      <c r="F130" s="41"/>
      <c r="G130" s="41"/>
      <c r="H130" s="41"/>
      <c r="I130" s="52"/>
      <c r="J130" s="72"/>
    </row>
    <row r="131" spans="1:10" ht="31.5" x14ac:dyDescent="0.25">
      <c r="A131" s="66"/>
      <c r="B131" s="35" t="s">
        <v>13</v>
      </c>
      <c r="C131" s="66"/>
      <c r="D131" s="41"/>
      <c r="E131" s="41"/>
      <c r="F131" s="41"/>
      <c r="G131" s="41"/>
      <c r="H131" s="41"/>
      <c r="I131" s="53"/>
      <c r="J131" s="73"/>
    </row>
    <row r="132" spans="1:10" ht="37.5" customHeight="1" x14ac:dyDescent="0.25">
      <c r="A132" s="65" t="s">
        <v>90</v>
      </c>
      <c r="B132" s="35" t="s">
        <v>9</v>
      </c>
      <c r="C132" s="65" t="s">
        <v>34</v>
      </c>
      <c r="D132" s="41"/>
      <c r="E132" s="41"/>
      <c r="F132" s="41"/>
      <c r="G132" s="41"/>
      <c r="H132" s="41"/>
      <c r="I132" s="51"/>
      <c r="J132" s="60" t="s">
        <v>116</v>
      </c>
    </row>
    <row r="133" spans="1:10" ht="47.25" x14ac:dyDescent="0.25">
      <c r="A133" s="66"/>
      <c r="B133" s="35" t="s">
        <v>10</v>
      </c>
      <c r="C133" s="66"/>
      <c r="D133" s="41"/>
      <c r="E133" s="41"/>
      <c r="F133" s="41"/>
      <c r="G133" s="41"/>
      <c r="H133" s="41"/>
      <c r="I133" s="52"/>
      <c r="J133" s="61"/>
    </row>
    <row r="134" spans="1:10" ht="47.25" x14ac:dyDescent="0.25">
      <c r="A134" s="66"/>
      <c r="B134" s="35" t="s">
        <v>11</v>
      </c>
      <c r="C134" s="66"/>
      <c r="D134" s="41"/>
      <c r="E134" s="41"/>
      <c r="F134" s="41"/>
      <c r="G134" s="41"/>
      <c r="H134" s="41"/>
      <c r="I134" s="52"/>
      <c r="J134" s="61"/>
    </row>
    <row r="135" spans="1:10" ht="31.5" x14ac:dyDescent="0.25">
      <c r="A135" s="66"/>
      <c r="B135" s="35" t="s">
        <v>12</v>
      </c>
      <c r="C135" s="66"/>
      <c r="D135" s="41"/>
      <c r="E135" s="41"/>
      <c r="F135" s="41"/>
      <c r="G135" s="41"/>
      <c r="H135" s="41"/>
      <c r="I135" s="52"/>
      <c r="J135" s="61"/>
    </row>
    <row r="136" spans="1:10" ht="31.5" x14ac:dyDescent="0.25">
      <c r="A136" s="66"/>
      <c r="B136" s="35" t="s">
        <v>13</v>
      </c>
      <c r="C136" s="66"/>
      <c r="D136" s="41"/>
      <c r="E136" s="41"/>
      <c r="F136" s="41"/>
      <c r="G136" s="41"/>
      <c r="H136" s="41"/>
      <c r="I136" s="53"/>
      <c r="J136" s="62"/>
    </row>
    <row r="137" spans="1:10" x14ac:dyDescent="0.25">
      <c r="A137" s="67" t="s">
        <v>91</v>
      </c>
      <c r="B137" s="35" t="s">
        <v>9</v>
      </c>
      <c r="C137" s="65" t="s">
        <v>22</v>
      </c>
      <c r="D137" s="41">
        <f>D142+D147</f>
        <v>3751329</v>
      </c>
      <c r="E137" s="41">
        <f>E139+E140</f>
        <v>3751329</v>
      </c>
      <c r="F137" s="41">
        <f>F139+F140</f>
        <v>3751329</v>
      </c>
      <c r="G137" s="41">
        <f t="shared" ref="G137" si="31">F137-E137</f>
        <v>0</v>
      </c>
      <c r="H137" s="41">
        <f>G137/E137</f>
        <v>0</v>
      </c>
      <c r="I137" s="51"/>
      <c r="J137" s="57"/>
    </row>
    <row r="138" spans="1:10" ht="47.25" x14ac:dyDescent="0.25">
      <c r="A138" s="66"/>
      <c r="B138" s="35" t="s">
        <v>10</v>
      </c>
      <c r="C138" s="66"/>
      <c r="D138" s="41"/>
      <c r="E138" s="41"/>
      <c r="F138" s="41"/>
      <c r="G138" s="41"/>
      <c r="H138" s="41"/>
      <c r="I138" s="52"/>
      <c r="J138" s="58"/>
    </row>
    <row r="139" spans="1:10" ht="47.25" x14ac:dyDescent="0.25">
      <c r="A139" s="66"/>
      <c r="B139" s="35" t="s">
        <v>11</v>
      </c>
      <c r="C139" s="66"/>
      <c r="D139" s="41"/>
      <c r="E139" s="41"/>
      <c r="F139" s="41"/>
      <c r="G139" s="41"/>
      <c r="H139" s="41"/>
      <c r="I139" s="52"/>
      <c r="J139" s="58"/>
    </row>
    <row r="140" spans="1:10" ht="31.5" x14ac:dyDescent="0.25">
      <c r="A140" s="66"/>
      <c r="B140" s="35" t="s">
        <v>12</v>
      </c>
      <c r="C140" s="66"/>
      <c r="D140" s="41">
        <f>D145+D150</f>
        <v>3751329</v>
      </c>
      <c r="E140" s="41">
        <f>E145+E150</f>
        <v>3751329</v>
      </c>
      <c r="F140" s="41">
        <f>F145+F150</f>
        <v>3751329</v>
      </c>
      <c r="G140" s="41">
        <f t="shared" ref="G140" si="32">F140-E140</f>
        <v>0</v>
      </c>
      <c r="H140" s="41">
        <f>G140/E140</f>
        <v>0</v>
      </c>
      <c r="I140" s="52"/>
      <c r="J140" s="58"/>
    </row>
    <row r="141" spans="1:10" ht="31.5" x14ac:dyDescent="0.25">
      <c r="A141" s="66"/>
      <c r="B141" s="35" t="s">
        <v>13</v>
      </c>
      <c r="C141" s="66"/>
      <c r="D141" s="41"/>
      <c r="E141" s="41"/>
      <c r="F141" s="41"/>
      <c r="G141" s="41"/>
      <c r="H141" s="41"/>
      <c r="I141" s="53"/>
      <c r="J141" s="59"/>
    </row>
    <row r="142" spans="1:10" x14ac:dyDescent="0.25">
      <c r="A142" s="67" t="s">
        <v>77</v>
      </c>
      <c r="B142" s="35" t="s">
        <v>9</v>
      </c>
      <c r="C142" s="65" t="s">
        <v>22</v>
      </c>
      <c r="D142" s="41">
        <f>D144+D145</f>
        <v>3052329</v>
      </c>
      <c r="E142" s="41">
        <f>E144+E145</f>
        <v>3052329</v>
      </c>
      <c r="F142" s="41">
        <f>F144+F145</f>
        <v>3052329</v>
      </c>
      <c r="G142" s="41">
        <f t="shared" ref="G142" si="33">F142-E142</f>
        <v>0</v>
      </c>
      <c r="H142" s="41">
        <f>G142/E142</f>
        <v>0</v>
      </c>
      <c r="I142" s="51"/>
      <c r="J142" s="57" t="s">
        <v>117</v>
      </c>
    </row>
    <row r="143" spans="1:10" ht="47.25" x14ac:dyDescent="0.25">
      <c r="A143" s="66"/>
      <c r="B143" s="35" t="s">
        <v>10</v>
      </c>
      <c r="C143" s="66"/>
      <c r="D143" s="41"/>
      <c r="E143" s="41"/>
      <c r="F143" s="41"/>
      <c r="G143" s="41"/>
      <c r="H143" s="41"/>
      <c r="I143" s="52"/>
      <c r="J143" s="81"/>
    </row>
    <row r="144" spans="1:10" ht="47.25" x14ac:dyDescent="0.25">
      <c r="A144" s="66"/>
      <c r="B144" s="35" t="s">
        <v>11</v>
      </c>
      <c r="C144" s="66"/>
      <c r="D144" s="41"/>
      <c r="E144" s="41"/>
      <c r="F144" s="41"/>
      <c r="G144" s="41"/>
      <c r="H144" s="41"/>
      <c r="I144" s="52"/>
      <c r="J144" s="81"/>
    </row>
    <row r="145" spans="1:10" ht="31.5" x14ac:dyDescent="0.25">
      <c r="A145" s="66"/>
      <c r="B145" s="35" t="s">
        <v>12</v>
      </c>
      <c r="C145" s="66"/>
      <c r="D145" s="41">
        <v>3052329</v>
      </c>
      <c r="E145" s="41">
        <f>+'[1]35 мп'!$D$16</f>
        <v>3052329</v>
      </c>
      <c r="F145" s="41">
        <f>+[2]Лист1!$F$12</f>
        <v>3052329</v>
      </c>
      <c r="G145" s="41">
        <f t="shared" ref="G145" si="34">F145-E145</f>
        <v>0</v>
      </c>
      <c r="H145" s="41">
        <f>G145/E145</f>
        <v>0</v>
      </c>
      <c r="I145" s="52"/>
      <c r="J145" s="81"/>
    </row>
    <row r="146" spans="1:10" ht="31.5" x14ac:dyDescent="0.25">
      <c r="A146" s="66"/>
      <c r="B146" s="35" t="s">
        <v>13</v>
      </c>
      <c r="C146" s="66"/>
      <c r="D146" s="41"/>
      <c r="E146" s="41"/>
      <c r="F146" s="41"/>
      <c r="G146" s="41"/>
      <c r="H146" s="41"/>
      <c r="I146" s="53"/>
      <c r="J146" s="81"/>
    </row>
    <row r="147" spans="1:10" ht="33.75" customHeight="1" x14ac:dyDescent="0.25">
      <c r="A147" s="67" t="s">
        <v>92</v>
      </c>
      <c r="B147" s="35" t="s">
        <v>9</v>
      </c>
      <c r="C147" s="65" t="s">
        <v>22</v>
      </c>
      <c r="D147" s="41">
        <f>D149+D150</f>
        <v>699000</v>
      </c>
      <c r="E147" s="41">
        <f>E149+E150</f>
        <v>699000</v>
      </c>
      <c r="F147" s="41">
        <f>F149+F150</f>
        <v>699000</v>
      </c>
      <c r="G147" s="41">
        <f t="shared" ref="G147" si="35">F147-E147</f>
        <v>0</v>
      </c>
      <c r="H147" s="41">
        <f>G147/E147</f>
        <v>0</v>
      </c>
      <c r="I147" s="87"/>
      <c r="J147" s="86" t="s">
        <v>118</v>
      </c>
    </row>
    <row r="148" spans="1:10" ht="47.25" x14ac:dyDescent="0.25">
      <c r="A148" s="66"/>
      <c r="B148" s="35" t="s">
        <v>10</v>
      </c>
      <c r="C148" s="66"/>
      <c r="D148" s="41"/>
      <c r="E148" s="41"/>
      <c r="F148" s="41"/>
      <c r="G148" s="41"/>
      <c r="H148" s="41"/>
      <c r="I148" s="88"/>
      <c r="J148" s="86"/>
    </row>
    <row r="149" spans="1:10" ht="47.25" x14ac:dyDescent="0.25">
      <c r="A149" s="66"/>
      <c r="B149" s="35" t="s">
        <v>11</v>
      </c>
      <c r="C149" s="66"/>
      <c r="D149" s="41"/>
      <c r="E149" s="41"/>
      <c r="F149" s="41"/>
      <c r="G149" s="41"/>
      <c r="H149" s="41"/>
      <c r="I149" s="88"/>
      <c r="J149" s="86"/>
    </row>
    <row r="150" spans="1:10" ht="31.5" x14ac:dyDescent="0.25">
      <c r="A150" s="66"/>
      <c r="B150" s="35" t="s">
        <v>12</v>
      </c>
      <c r="C150" s="66"/>
      <c r="D150" s="41">
        <v>699000</v>
      </c>
      <c r="E150" s="41">
        <f>+'[1]35 мп'!$D$19</f>
        <v>699000</v>
      </c>
      <c r="F150" s="41">
        <f>+[2]Лист1!$F$15</f>
        <v>699000</v>
      </c>
      <c r="G150" s="41">
        <f t="shared" ref="G150" si="36">F150-E150</f>
        <v>0</v>
      </c>
      <c r="H150" s="41">
        <f>G150/E150</f>
        <v>0</v>
      </c>
      <c r="I150" s="88"/>
      <c r="J150" s="86"/>
    </row>
    <row r="151" spans="1:10" ht="31.5" x14ac:dyDescent="0.25">
      <c r="A151" s="66"/>
      <c r="B151" s="35" t="s">
        <v>13</v>
      </c>
      <c r="C151" s="66"/>
      <c r="D151" s="41"/>
      <c r="E151" s="41"/>
      <c r="F151" s="41"/>
      <c r="G151" s="41"/>
      <c r="H151" s="41"/>
      <c r="I151" s="89"/>
      <c r="J151" s="86"/>
    </row>
    <row r="152" spans="1:10" x14ac:dyDescent="0.25">
      <c r="A152" s="63" t="s">
        <v>93</v>
      </c>
      <c r="B152" s="36" t="s">
        <v>9</v>
      </c>
      <c r="C152" s="83" t="s">
        <v>34</v>
      </c>
      <c r="D152" s="41">
        <f>D157+D162</f>
        <v>245000</v>
      </c>
      <c r="E152" s="41">
        <f t="shared" ref="E152:F152" si="37">E157+E162</f>
        <v>245000</v>
      </c>
      <c r="F152" s="41">
        <f t="shared" si="37"/>
        <v>245000</v>
      </c>
      <c r="G152" s="41">
        <f t="shared" ref="G152" si="38">F152-E152</f>
        <v>0</v>
      </c>
      <c r="H152" s="41">
        <f>G152/E152</f>
        <v>0</v>
      </c>
      <c r="I152" s="57"/>
      <c r="J152" s="82"/>
    </row>
    <row r="153" spans="1:10" ht="47.25" x14ac:dyDescent="0.25">
      <c r="A153" s="64"/>
      <c r="B153" s="36" t="s">
        <v>10</v>
      </c>
      <c r="C153" s="64"/>
      <c r="D153" s="41"/>
      <c r="E153" s="41"/>
      <c r="F153" s="41"/>
      <c r="G153" s="41"/>
      <c r="H153" s="41"/>
      <c r="I153" s="58"/>
      <c r="J153" s="58"/>
    </row>
    <row r="154" spans="1:10" ht="47.25" x14ac:dyDescent="0.25">
      <c r="A154" s="64"/>
      <c r="B154" s="36" t="s">
        <v>11</v>
      </c>
      <c r="C154" s="64"/>
      <c r="D154" s="41"/>
      <c r="E154" s="41"/>
      <c r="F154" s="41"/>
      <c r="G154" s="41"/>
      <c r="H154" s="41"/>
      <c r="I154" s="58"/>
      <c r="J154" s="58"/>
    </row>
    <row r="155" spans="1:10" ht="31.5" x14ac:dyDescent="0.25">
      <c r="A155" s="64"/>
      <c r="B155" s="36" t="s">
        <v>12</v>
      </c>
      <c r="C155" s="64"/>
      <c r="D155" s="41">
        <f>D160+D165</f>
        <v>245000</v>
      </c>
      <c r="E155" s="41">
        <f t="shared" ref="E155:F155" si="39">E160+E165</f>
        <v>245000</v>
      </c>
      <c r="F155" s="41">
        <f t="shared" si="39"/>
        <v>245000</v>
      </c>
      <c r="G155" s="41">
        <f t="shared" ref="G155" si="40">F155-E155</f>
        <v>0</v>
      </c>
      <c r="H155" s="41">
        <f>G155/E155</f>
        <v>0</v>
      </c>
      <c r="I155" s="58"/>
      <c r="J155" s="58"/>
    </row>
    <row r="156" spans="1:10" ht="31.5" x14ac:dyDescent="0.25">
      <c r="A156" s="64"/>
      <c r="B156" s="36" t="s">
        <v>13</v>
      </c>
      <c r="C156" s="64"/>
      <c r="D156" s="41"/>
      <c r="E156" s="41"/>
      <c r="F156" s="41"/>
      <c r="G156" s="41"/>
      <c r="H156" s="41"/>
      <c r="I156" s="59"/>
      <c r="J156" s="58"/>
    </row>
    <row r="157" spans="1:10" x14ac:dyDescent="0.25">
      <c r="A157" s="63" t="s">
        <v>94</v>
      </c>
      <c r="B157" s="36" t="s">
        <v>9</v>
      </c>
      <c r="C157" s="83" t="s">
        <v>34</v>
      </c>
      <c r="D157" s="41"/>
      <c r="E157" s="41"/>
      <c r="F157" s="41"/>
      <c r="G157" s="41"/>
      <c r="H157" s="41"/>
      <c r="I157" s="57"/>
      <c r="J157" s="83"/>
    </row>
    <row r="158" spans="1:10" ht="47.25" x14ac:dyDescent="0.25">
      <c r="A158" s="64"/>
      <c r="B158" s="36" t="s">
        <v>10</v>
      </c>
      <c r="C158" s="64"/>
      <c r="D158" s="41"/>
      <c r="E158" s="41"/>
      <c r="F158" s="41"/>
      <c r="G158" s="41"/>
      <c r="H158" s="41"/>
      <c r="I158" s="58"/>
      <c r="J158" s="64"/>
    </row>
    <row r="159" spans="1:10" ht="47.25" x14ac:dyDescent="0.25">
      <c r="A159" s="64"/>
      <c r="B159" s="36" t="s">
        <v>11</v>
      </c>
      <c r="C159" s="64"/>
      <c r="D159" s="41"/>
      <c r="E159" s="41"/>
      <c r="F159" s="41"/>
      <c r="G159" s="41"/>
      <c r="H159" s="41"/>
      <c r="I159" s="58"/>
      <c r="J159" s="64"/>
    </row>
    <row r="160" spans="1:10" ht="31.5" x14ac:dyDescent="0.25">
      <c r="A160" s="64"/>
      <c r="B160" s="36" t="s">
        <v>12</v>
      </c>
      <c r="C160" s="64"/>
      <c r="D160" s="42"/>
      <c r="E160" s="41"/>
      <c r="F160" s="42"/>
      <c r="G160" s="41"/>
      <c r="H160" s="41"/>
      <c r="I160" s="58"/>
      <c r="J160" s="64"/>
    </row>
    <row r="161" spans="1:10" ht="31.5" x14ac:dyDescent="0.25">
      <c r="A161" s="64"/>
      <c r="B161" s="36" t="s">
        <v>13</v>
      </c>
      <c r="C161" s="64"/>
      <c r="D161" s="41"/>
      <c r="E161" s="41"/>
      <c r="F161" s="41"/>
      <c r="G161" s="41"/>
      <c r="H161" s="41"/>
      <c r="I161" s="59"/>
      <c r="J161" s="64"/>
    </row>
    <row r="162" spans="1:10" s="38" customFormat="1" x14ac:dyDescent="0.25">
      <c r="A162" s="63" t="s">
        <v>95</v>
      </c>
      <c r="B162" s="36" t="s">
        <v>9</v>
      </c>
      <c r="C162" s="83" t="s">
        <v>34</v>
      </c>
      <c r="D162" s="41">
        <f>D165</f>
        <v>245000</v>
      </c>
      <c r="E162" s="41">
        <f t="shared" ref="E162:F162" si="41">E165</f>
        <v>245000</v>
      </c>
      <c r="F162" s="41">
        <f t="shared" si="41"/>
        <v>245000</v>
      </c>
      <c r="G162" s="41">
        <f t="shared" ref="G162:G165" si="42">F162-E162</f>
        <v>0</v>
      </c>
      <c r="H162" s="41">
        <v>0</v>
      </c>
      <c r="I162" s="57"/>
      <c r="J162" s="84" t="s">
        <v>108</v>
      </c>
    </row>
    <row r="163" spans="1:10" s="38" customFormat="1" ht="47.25" x14ac:dyDescent="0.25">
      <c r="A163" s="64"/>
      <c r="B163" s="36" t="s">
        <v>10</v>
      </c>
      <c r="C163" s="64"/>
      <c r="D163" s="41"/>
      <c r="E163" s="41"/>
      <c r="F163" s="41"/>
      <c r="G163" s="41"/>
      <c r="H163" s="41"/>
      <c r="I163" s="58"/>
      <c r="J163" s="85"/>
    </row>
    <row r="164" spans="1:10" s="38" customFormat="1" ht="47.25" x14ac:dyDescent="0.25">
      <c r="A164" s="64"/>
      <c r="B164" s="36" t="s">
        <v>11</v>
      </c>
      <c r="C164" s="64"/>
      <c r="D164" s="41"/>
      <c r="E164" s="41"/>
      <c r="F164" s="41"/>
      <c r="G164" s="41"/>
      <c r="H164" s="41"/>
      <c r="I164" s="58"/>
      <c r="J164" s="85"/>
    </row>
    <row r="165" spans="1:10" s="38" customFormat="1" ht="31.5" x14ac:dyDescent="0.25">
      <c r="A165" s="64"/>
      <c r="B165" s="36" t="s">
        <v>12</v>
      </c>
      <c r="C165" s="64"/>
      <c r="D165" s="41">
        <v>245000</v>
      </c>
      <c r="E165" s="41">
        <v>245000</v>
      </c>
      <c r="F165" s="41">
        <v>245000</v>
      </c>
      <c r="G165" s="41">
        <f t="shared" si="42"/>
        <v>0</v>
      </c>
      <c r="H165" s="41">
        <v>0</v>
      </c>
      <c r="I165" s="58"/>
      <c r="J165" s="85"/>
    </row>
    <row r="166" spans="1:10" s="38" customFormat="1" ht="31.5" x14ac:dyDescent="0.25">
      <c r="A166" s="64"/>
      <c r="B166" s="36" t="s">
        <v>13</v>
      </c>
      <c r="C166" s="64"/>
      <c r="D166" s="41"/>
      <c r="E166" s="41"/>
      <c r="F166" s="41"/>
      <c r="G166" s="41"/>
      <c r="H166" s="41"/>
      <c r="I166" s="59"/>
      <c r="J166" s="85"/>
    </row>
    <row r="167" spans="1:10" x14ac:dyDescent="0.25">
      <c r="A167" s="65" t="s">
        <v>14</v>
      </c>
      <c r="B167" s="35" t="s">
        <v>9</v>
      </c>
      <c r="C167" s="35"/>
      <c r="D167" s="41">
        <f>D169+D170</f>
        <v>69935116.090000004</v>
      </c>
      <c r="E167" s="41">
        <f>E169+E170</f>
        <v>68942228.909999996</v>
      </c>
      <c r="F167" s="41">
        <f>F169+F170</f>
        <v>68942228.909999996</v>
      </c>
      <c r="G167" s="41">
        <f t="shared" ref="G167" si="43">F167-E167</f>
        <v>0</v>
      </c>
      <c r="H167" s="41">
        <f>G167/E167</f>
        <v>0</v>
      </c>
      <c r="I167" s="51"/>
      <c r="J167" s="51"/>
    </row>
    <row r="168" spans="1:10" ht="47.25" x14ac:dyDescent="0.25">
      <c r="A168" s="65"/>
      <c r="B168" s="35" t="s">
        <v>10</v>
      </c>
      <c r="C168" s="35"/>
      <c r="D168" s="41"/>
      <c r="E168" s="41"/>
      <c r="F168" s="41"/>
      <c r="G168" s="41"/>
      <c r="H168" s="41"/>
      <c r="I168" s="52"/>
      <c r="J168" s="52"/>
    </row>
    <row r="169" spans="1:10" ht="47.25" x14ac:dyDescent="0.25">
      <c r="A169" s="65"/>
      <c r="B169" s="35" t="s">
        <v>11</v>
      </c>
      <c r="C169" s="35"/>
      <c r="D169" s="41">
        <f t="shared" ref="D169:F170" si="44">D19+D54+D89+D99+D139+D154</f>
        <v>21974900</v>
      </c>
      <c r="E169" s="41">
        <f t="shared" si="44"/>
        <v>24416555.560000002</v>
      </c>
      <c r="F169" s="41">
        <f>F19+F54+F89+F99+F139+F154</f>
        <v>24416555.560000002</v>
      </c>
      <c r="G169" s="41">
        <f t="shared" ref="G169:G170" si="45">F169-E169</f>
        <v>0</v>
      </c>
      <c r="H169" s="41">
        <f>G169/E169</f>
        <v>0</v>
      </c>
      <c r="I169" s="52"/>
      <c r="J169" s="52"/>
    </row>
    <row r="170" spans="1:10" ht="31.5" x14ac:dyDescent="0.25">
      <c r="A170" s="65"/>
      <c r="B170" s="35" t="s">
        <v>12</v>
      </c>
      <c r="C170" s="35"/>
      <c r="D170" s="41">
        <f t="shared" si="44"/>
        <v>47960216.090000004</v>
      </c>
      <c r="E170" s="41">
        <f t="shared" si="44"/>
        <v>44525673.349999994</v>
      </c>
      <c r="F170" s="41">
        <f t="shared" si="44"/>
        <v>44525673.349999994</v>
      </c>
      <c r="G170" s="41">
        <f t="shared" si="45"/>
        <v>0</v>
      </c>
      <c r="H170" s="41">
        <f>G170/E170</f>
        <v>0</v>
      </c>
      <c r="I170" s="52"/>
      <c r="J170" s="52"/>
    </row>
    <row r="171" spans="1:10" ht="31.5" x14ac:dyDescent="0.25">
      <c r="A171" s="65"/>
      <c r="B171" s="35" t="s">
        <v>13</v>
      </c>
      <c r="C171" s="35"/>
      <c r="D171" s="41"/>
      <c r="E171" s="41"/>
      <c r="F171" s="41"/>
      <c r="G171" s="41"/>
      <c r="H171" s="41"/>
      <c r="I171" s="53"/>
      <c r="J171" s="53"/>
    </row>
    <row r="172" spans="1:10" x14ac:dyDescent="0.25">
      <c r="A172" s="65" t="s">
        <v>36</v>
      </c>
      <c r="B172" s="35" t="s">
        <v>9</v>
      </c>
      <c r="C172" s="35"/>
      <c r="D172" s="41">
        <f>D174+D175</f>
        <v>66183787.090000004</v>
      </c>
      <c r="E172" s="41">
        <f t="shared" ref="E172" si="46">E174+E175</f>
        <v>65190899.909999996</v>
      </c>
      <c r="F172" s="41">
        <f>F174+F175</f>
        <v>65190899.909999996</v>
      </c>
      <c r="G172" s="41">
        <f t="shared" ref="G172" si="47">F172-E172</f>
        <v>0</v>
      </c>
      <c r="H172" s="41">
        <f>G172/E172</f>
        <v>0</v>
      </c>
      <c r="I172" s="51"/>
      <c r="J172" s="51"/>
    </row>
    <row r="173" spans="1:10" ht="47.25" x14ac:dyDescent="0.25">
      <c r="A173" s="65"/>
      <c r="B173" s="35" t="s">
        <v>10</v>
      </c>
      <c r="C173" s="35"/>
      <c r="D173" s="41"/>
      <c r="E173" s="41"/>
      <c r="F173" s="41"/>
      <c r="G173" s="41"/>
      <c r="H173" s="41"/>
      <c r="I173" s="52"/>
      <c r="J173" s="52"/>
    </row>
    <row r="174" spans="1:10" ht="47.25" x14ac:dyDescent="0.25">
      <c r="A174" s="65"/>
      <c r="B174" s="35" t="s">
        <v>11</v>
      </c>
      <c r="C174" s="39"/>
      <c r="D174" s="41">
        <f t="shared" ref="D174:F175" si="48">D29+D34++D54+D89+D99+D154</f>
        <v>21974900</v>
      </c>
      <c r="E174" s="41">
        <f t="shared" si="48"/>
        <v>24416555.560000002</v>
      </c>
      <c r="F174" s="41">
        <f t="shared" si="48"/>
        <v>24416555.560000002</v>
      </c>
      <c r="G174" s="41">
        <f t="shared" ref="G174:G175" si="49">F174-E174</f>
        <v>0</v>
      </c>
      <c r="H174" s="41">
        <f>G174/E174</f>
        <v>0</v>
      </c>
      <c r="I174" s="52"/>
      <c r="J174" s="52"/>
    </row>
    <row r="175" spans="1:10" ht="31.5" x14ac:dyDescent="0.25">
      <c r="A175" s="65"/>
      <c r="B175" s="35" t="s">
        <v>12</v>
      </c>
      <c r="C175" s="35"/>
      <c r="D175" s="41">
        <f t="shared" si="48"/>
        <v>44208887.090000004</v>
      </c>
      <c r="E175" s="41">
        <f t="shared" si="48"/>
        <v>40774344.349999994</v>
      </c>
      <c r="F175" s="41">
        <f t="shared" si="48"/>
        <v>40774344.349999994</v>
      </c>
      <c r="G175" s="41">
        <f t="shared" si="49"/>
        <v>0</v>
      </c>
      <c r="H175" s="41">
        <f>G175/E175</f>
        <v>0</v>
      </c>
      <c r="I175" s="52"/>
      <c r="J175" s="52"/>
    </row>
    <row r="176" spans="1:10" ht="31.5" x14ac:dyDescent="0.25">
      <c r="A176" s="65"/>
      <c r="B176" s="35" t="s">
        <v>13</v>
      </c>
      <c r="C176" s="35"/>
      <c r="D176" s="41"/>
      <c r="E176" s="41"/>
      <c r="F176" s="41"/>
      <c r="G176" s="41"/>
      <c r="H176" s="41"/>
      <c r="I176" s="53"/>
      <c r="J176" s="53"/>
    </row>
    <row r="177" spans="1:10" x14ac:dyDescent="0.25">
      <c r="A177" s="65" t="s">
        <v>37</v>
      </c>
      <c r="B177" s="35" t="s">
        <v>9</v>
      </c>
      <c r="C177" s="35"/>
      <c r="D177" s="41">
        <f>+D137</f>
        <v>3751329</v>
      </c>
      <c r="E177" s="41">
        <f>+E137</f>
        <v>3751329</v>
      </c>
      <c r="F177" s="41">
        <f>+F137</f>
        <v>3751329</v>
      </c>
      <c r="G177" s="41">
        <f t="shared" ref="G177" si="50">F177-E177</f>
        <v>0</v>
      </c>
      <c r="H177" s="41">
        <f>G177/E177</f>
        <v>0</v>
      </c>
      <c r="I177" s="65"/>
      <c r="J177" s="66"/>
    </row>
    <row r="178" spans="1:10" ht="47.25" x14ac:dyDescent="0.25">
      <c r="A178" s="65"/>
      <c r="B178" s="35" t="s">
        <v>10</v>
      </c>
      <c r="C178" s="20"/>
      <c r="D178" s="41"/>
      <c r="E178" s="41"/>
      <c r="F178" s="41"/>
      <c r="G178" s="43"/>
      <c r="H178" s="43"/>
      <c r="I178" s="66"/>
      <c r="J178" s="66"/>
    </row>
    <row r="179" spans="1:10" ht="47.25" x14ac:dyDescent="0.25">
      <c r="A179" s="65"/>
      <c r="B179" s="35" t="s">
        <v>11</v>
      </c>
      <c r="C179" s="20"/>
      <c r="D179" s="41"/>
      <c r="E179" s="41"/>
      <c r="F179" s="41"/>
      <c r="G179" s="43"/>
      <c r="H179" s="43"/>
      <c r="I179" s="66"/>
      <c r="J179" s="66"/>
    </row>
    <row r="180" spans="1:10" ht="31.5" x14ac:dyDescent="0.25">
      <c r="A180" s="65"/>
      <c r="B180" s="35" t="s">
        <v>12</v>
      </c>
      <c r="C180" s="20"/>
      <c r="D180" s="41">
        <f>+D140</f>
        <v>3751329</v>
      </c>
      <c r="E180" s="41">
        <f>+E140</f>
        <v>3751329</v>
      </c>
      <c r="F180" s="41">
        <f>+F140</f>
        <v>3751329</v>
      </c>
      <c r="G180" s="41">
        <f t="shared" ref="G180" si="51">F180-E180</f>
        <v>0</v>
      </c>
      <c r="H180" s="41">
        <f>G180/E180</f>
        <v>0</v>
      </c>
      <c r="I180" s="66"/>
      <c r="J180" s="66"/>
    </row>
    <row r="181" spans="1:10" ht="31.5" x14ac:dyDescent="0.25">
      <c r="A181" s="65"/>
      <c r="B181" s="35" t="s">
        <v>13</v>
      </c>
      <c r="C181" s="20"/>
      <c r="D181" s="41"/>
      <c r="E181" s="41"/>
      <c r="F181" s="43"/>
      <c r="G181" s="43"/>
      <c r="H181" s="43"/>
      <c r="I181" s="66"/>
      <c r="J181" s="66"/>
    </row>
    <row r="184" spans="1:10" x14ac:dyDescent="0.25">
      <c r="A184" s="40"/>
      <c r="B184" s="40"/>
      <c r="C184" s="40"/>
      <c r="D184" s="1"/>
      <c r="E184" s="1"/>
      <c r="F184" s="1"/>
      <c r="G184" s="1"/>
      <c r="H184" s="1"/>
      <c r="I184" s="40"/>
    </row>
    <row r="187" spans="1:10" x14ac:dyDescent="0.25">
      <c r="E187" s="45">
        <f>+'[1]35 мп'!$D$15-E167</f>
        <v>0</v>
      </c>
      <c r="F187" s="45">
        <f>+F167-'[1]35 мп'!$E$15</f>
        <v>0</v>
      </c>
    </row>
    <row r="211" spans="1:2" x14ac:dyDescent="0.25">
      <c r="A211" s="2"/>
      <c r="B211" s="3"/>
    </row>
    <row r="212" spans="1:2" x14ac:dyDescent="0.25">
      <c r="A212" s="2"/>
      <c r="B212" s="3"/>
    </row>
    <row r="213" spans="1:2" x14ac:dyDescent="0.25">
      <c r="A213" s="2"/>
      <c r="B213" s="3"/>
    </row>
    <row r="214" spans="1:2" x14ac:dyDescent="0.25">
      <c r="A214" s="2"/>
      <c r="B214" s="3"/>
    </row>
    <row r="215" spans="1:2" x14ac:dyDescent="0.25">
      <c r="A215" s="2"/>
      <c r="B215" s="3"/>
    </row>
    <row r="216" spans="1:2" x14ac:dyDescent="0.25">
      <c r="A216" s="2"/>
      <c r="B216" s="3"/>
    </row>
    <row r="217" spans="1:2" x14ac:dyDescent="0.25">
      <c r="A217" s="2"/>
      <c r="B217" s="3"/>
    </row>
    <row r="218" spans="1:2" x14ac:dyDescent="0.25">
      <c r="A218" s="2"/>
      <c r="B218" s="3"/>
    </row>
    <row r="219" spans="1:2" x14ac:dyDescent="0.25">
      <c r="A219" s="2"/>
      <c r="B219" s="3"/>
    </row>
    <row r="220" spans="1:2" x14ac:dyDescent="0.25">
      <c r="A220" s="2"/>
      <c r="B220" s="3"/>
    </row>
    <row r="221" spans="1:2" x14ac:dyDescent="0.25">
      <c r="A221" s="2"/>
      <c r="B221" s="3"/>
    </row>
    <row r="222" spans="1:2" x14ac:dyDescent="0.25">
      <c r="A222" s="2"/>
      <c r="B222" s="3"/>
    </row>
    <row r="223" spans="1:2" x14ac:dyDescent="0.25">
      <c r="A223" s="2"/>
      <c r="B223" s="3"/>
    </row>
    <row r="224" spans="1:2" x14ac:dyDescent="0.25">
      <c r="A224" s="2"/>
      <c r="B224" s="3"/>
    </row>
    <row r="225" spans="1:2" x14ac:dyDescent="0.25">
      <c r="A225" s="2"/>
      <c r="B225" s="3"/>
    </row>
    <row r="226" spans="1:2" x14ac:dyDescent="0.25">
      <c r="A226" s="2"/>
      <c r="B226" s="3"/>
    </row>
    <row r="227" spans="1:2" x14ac:dyDescent="0.25">
      <c r="A227" s="2"/>
      <c r="B227" s="3"/>
    </row>
    <row r="228" spans="1:2" x14ac:dyDescent="0.25">
      <c r="A228" s="2"/>
      <c r="B228" s="3"/>
    </row>
    <row r="229" spans="1:2" x14ac:dyDescent="0.25">
      <c r="A229" s="2"/>
      <c r="B229" s="3"/>
    </row>
    <row r="230" spans="1:2" x14ac:dyDescent="0.25">
      <c r="A230" s="2"/>
      <c r="B230" s="3"/>
    </row>
    <row r="231" spans="1:2" x14ac:dyDescent="0.25">
      <c r="A231" s="2"/>
      <c r="B231" s="3"/>
    </row>
  </sheetData>
  <mergeCells count="149">
    <mergeCell ref="I107:I111"/>
    <mergeCell ref="J107:J111"/>
    <mergeCell ref="I112:I116"/>
    <mergeCell ref="J112:J116"/>
    <mergeCell ref="C112:C116"/>
    <mergeCell ref="C117:C121"/>
    <mergeCell ref="C122:C126"/>
    <mergeCell ref="I117:I121"/>
    <mergeCell ref="J117:J121"/>
    <mergeCell ref="I122:I126"/>
    <mergeCell ref="J122:J126"/>
    <mergeCell ref="I152:I156"/>
    <mergeCell ref="I142:I146"/>
    <mergeCell ref="J162:J166"/>
    <mergeCell ref="J147:J151"/>
    <mergeCell ref="I127:I131"/>
    <mergeCell ref="J127:J131"/>
    <mergeCell ref="A127:A131"/>
    <mergeCell ref="A132:A136"/>
    <mergeCell ref="C127:C131"/>
    <mergeCell ref="C132:C136"/>
    <mergeCell ref="C137:C141"/>
    <mergeCell ref="I132:I136"/>
    <mergeCell ref="J132:J136"/>
    <mergeCell ref="I137:I141"/>
    <mergeCell ref="J137:J141"/>
    <mergeCell ref="I147:I151"/>
    <mergeCell ref="A177:A181"/>
    <mergeCell ref="J142:J146"/>
    <mergeCell ref="J152:J156"/>
    <mergeCell ref="J177:J181"/>
    <mergeCell ref="I177:I181"/>
    <mergeCell ref="A142:A146"/>
    <mergeCell ref="C142:C146"/>
    <mergeCell ref="A152:A156"/>
    <mergeCell ref="C152:C156"/>
    <mergeCell ref="A172:A176"/>
    <mergeCell ref="A157:A161"/>
    <mergeCell ref="A162:A166"/>
    <mergeCell ref="A167:A171"/>
    <mergeCell ref="C157:C161"/>
    <mergeCell ref="C162:C166"/>
    <mergeCell ref="I172:I176"/>
    <mergeCell ref="J172:J176"/>
    <mergeCell ref="C147:C151"/>
    <mergeCell ref="A147:A151"/>
    <mergeCell ref="I167:I171"/>
    <mergeCell ref="J167:J171"/>
    <mergeCell ref="J157:J161"/>
    <mergeCell ref="I162:I166"/>
    <mergeCell ref="I157:I161"/>
    <mergeCell ref="C102:C106"/>
    <mergeCell ref="A102:A106"/>
    <mergeCell ref="A137:A141"/>
    <mergeCell ref="C107:C111"/>
    <mergeCell ref="A107:A111"/>
    <mergeCell ref="A112:A116"/>
    <mergeCell ref="A117:A121"/>
    <mergeCell ref="A122:A126"/>
    <mergeCell ref="A1:J1"/>
    <mergeCell ref="A3:J3"/>
    <mergeCell ref="A12:A16"/>
    <mergeCell ref="A17:A21"/>
    <mergeCell ref="C4:C6"/>
    <mergeCell ref="D4:H4"/>
    <mergeCell ref="I4:I6"/>
    <mergeCell ref="J4:J6"/>
    <mergeCell ref="D5:D6"/>
    <mergeCell ref="E5:E6"/>
    <mergeCell ref="F5:F6"/>
    <mergeCell ref="G5:H5"/>
    <mergeCell ref="A7:A11"/>
    <mergeCell ref="C7:C11"/>
    <mergeCell ref="C12:C16"/>
    <mergeCell ref="C17:C21"/>
    <mergeCell ref="A97:A101"/>
    <mergeCell ref="C97:C101"/>
    <mergeCell ref="C47:C51"/>
    <mergeCell ref="C52:C56"/>
    <mergeCell ref="C57:C61"/>
    <mergeCell ref="C62:C66"/>
    <mergeCell ref="C67:C71"/>
    <mergeCell ref="C72:C76"/>
    <mergeCell ref="A87:A91"/>
    <mergeCell ref="A47:A51"/>
    <mergeCell ref="A52:A56"/>
    <mergeCell ref="A57:A61"/>
    <mergeCell ref="A62:A66"/>
    <mergeCell ref="A67:A71"/>
    <mergeCell ref="C87:C91"/>
    <mergeCell ref="C92:C96"/>
    <mergeCell ref="A92:A96"/>
    <mergeCell ref="C77:C81"/>
    <mergeCell ref="C82:C86"/>
    <mergeCell ref="A82:A86"/>
    <mergeCell ref="A4:A6"/>
    <mergeCell ref="B4:B6"/>
    <mergeCell ref="J7:J11"/>
    <mergeCell ref="I7:I11"/>
    <mergeCell ref="I12:I16"/>
    <mergeCell ref="J12:J16"/>
    <mergeCell ref="I17:I21"/>
    <mergeCell ref="J17:J21"/>
    <mergeCell ref="J22:J26"/>
    <mergeCell ref="A22:A26"/>
    <mergeCell ref="J42:J46"/>
    <mergeCell ref="C27:C31"/>
    <mergeCell ref="J37:J41"/>
    <mergeCell ref="A42:A46"/>
    <mergeCell ref="C22:C26"/>
    <mergeCell ref="C37:C41"/>
    <mergeCell ref="C42:C46"/>
    <mergeCell ref="A72:A76"/>
    <mergeCell ref="A77:A81"/>
    <mergeCell ref="I22:I26"/>
    <mergeCell ref="A27:A31"/>
    <mergeCell ref="A32:A36"/>
    <mergeCell ref="A37:A41"/>
    <mergeCell ref="I27:I31"/>
    <mergeCell ref="J27:J31"/>
    <mergeCell ref="I32:I36"/>
    <mergeCell ref="J32:J36"/>
    <mergeCell ref="C32:C36"/>
    <mergeCell ref="I37:I41"/>
    <mergeCell ref="I42:I46"/>
    <mergeCell ref="I97:I101"/>
    <mergeCell ref="J97:J101"/>
    <mergeCell ref="I102:I106"/>
    <mergeCell ref="J102:J106"/>
    <mergeCell ref="J87:J91"/>
    <mergeCell ref="I92:I96"/>
    <mergeCell ref="J92:J96"/>
    <mergeCell ref="I47:I51"/>
    <mergeCell ref="J47:J51"/>
    <mergeCell ref="I52:I56"/>
    <mergeCell ref="J52:J56"/>
    <mergeCell ref="I72:I76"/>
    <mergeCell ref="J72:J76"/>
    <mergeCell ref="I57:I61"/>
    <mergeCell ref="J57:J61"/>
    <mergeCell ref="I62:I66"/>
    <mergeCell ref="J62:J66"/>
    <mergeCell ref="I67:I71"/>
    <mergeCell ref="J67:J71"/>
    <mergeCell ref="I77:I81"/>
    <mergeCell ref="J77:J81"/>
    <mergeCell ref="I82:I86"/>
    <mergeCell ref="I87:I91"/>
    <mergeCell ref="J82:J86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zoomScale="70" zoomScaleNormal="70" workbookViewId="0">
      <selection activeCell="C7" sqref="C7"/>
    </sheetView>
  </sheetViews>
  <sheetFormatPr defaultRowHeight="15.75" x14ac:dyDescent="0.25"/>
  <cols>
    <col min="1" max="1" width="9.140625" style="30"/>
    <col min="2" max="2" width="23.42578125" style="30" customWidth="1"/>
    <col min="3" max="3" width="24.7109375" style="30" customWidth="1"/>
    <col min="4" max="4" width="16.85546875" style="30" customWidth="1"/>
    <col min="5" max="5" width="15.7109375" style="46" customWidth="1"/>
    <col min="6" max="6" width="16.28515625" style="46" customWidth="1"/>
    <col min="7" max="7" width="14.5703125" style="46" customWidth="1"/>
    <col min="8" max="8" width="13.28515625" style="46" customWidth="1"/>
    <col min="9" max="9" width="95.42578125" style="30" customWidth="1"/>
    <col min="10" max="16384" width="9.140625" style="30"/>
  </cols>
  <sheetData>
    <row r="1" spans="1:10" s="18" customFormat="1" x14ac:dyDescent="0.25">
      <c r="A1" s="79" t="s">
        <v>70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18" customFormat="1" x14ac:dyDescent="0.25">
      <c r="A2" s="70" t="s">
        <v>21</v>
      </c>
      <c r="B2" s="70" t="s">
        <v>15</v>
      </c>
      <c r="C2" s="70" t="s">
        <v>16</v>
      </c>
      <c r="D2" s="70" t="s">
        <v>17</v>
      </c>
      <c r="E2" s="80" t="s">
        <v>18</v>
      </c>
      <c r="F2" s="80"/>
      <c r="G2" s="80"/>
      <c r="H2" s="80"/>
      <c r="I2" s="70" t="s">
        <v>40</v>
      </c>
    </row>
    <row r="3" spans="1:10" s="18" customFormat="1" x14ac:dyDescent="0.25">
      <c r="A3" s="65"/>
      <c r="B3" s="70"/>
      <c r="C3" s="70"/>
      <c r="D3" s="70"/>
      <c r="E3" s="90" t="s">
        <v>72</v>
      </c>
      <c r="F3" s="90" t="s">
        <v>69</v>
      </c>
      <c r="G3" s="80" t="s">
        <v>6</v>
      </c>
      <c r="H3" s="80"/>
      <c r="I3" s="70"/>
    </row>
    <row r="4" spans="1:10" s="18" customFormat="1" ht="30" customHeight="1" x14ac:dyDescent="0.25">
      <c r="A4" s="65"/>
      <c r="B4" s="70"/>
      <c r="C4" s="70"/>
      <c r="D4" s="70"/>
      <c r="E4" s="91"/>
      <c r="F4" s="91"/>
      <c r="G4" s="17" t="s">
        <v>19</v>
      </c>
      <c r="H4" s="17" t="s">
        <v>8</v>
      </c>
      <c r="I4" s="70"/>
    </row>
    <row r="5" spans="1:10" s="18" customFormat="1" ht="330.75" customHeight="1" x14ac:dyDescent="0.25">
      <c r="A5" s="34">
        <v>1</v>
      </c>
      <c r="B5" s="7" t="s">
        <v>119</v>
      </c>
      <c r="C5" s="35" t="s">
        <v>34</v>
      </c>
      <c r="D5" s="35" t="s">
        <v>23</v>
      </c>
      <c r="E5" s="41">
        <v>3041.93</v>
      </c>
      <c r="F5" s="41">
        <v>3409.88</v>
      </c>
      <c r="G5" s="41">
        <f>F5-E5</f>
        <v>367.95000000000027</v>
      </c>
      <c r="H5" s="41">
        <f>G5/E5*100</f>
        <v>12.095939091300599</v>
      </c>
      <c r="I5" s="35" t="s">
        <v>120</v>
      </c>
    </row>
    <row r="6" spans="1:10" ht="270" customHeight="1" x14ac:dyDescent="0.25">
      <c r="A6" s="34">
        <v>2</v>
      </c>
      <c r="B6" s="7" t="s">
        <v>59</v>
      </c>
      <c r="C6" s="35" t="s">
        <v>34</v>
      </c>
      <c r="D6" s="35" t="s">
        <v>23</v>
      </c>
      <c r="E6" s="41">
        <v>279926.12</v>
      </c>
      <c r="F6" s="41">
        <v>293644.78314489953</v>
      </c>
      <c r="G6" s="41">
        <f>F6-E6</f>
        <v>13718.663144899532</v>
      </c>
      <c r="H6" s="41">
        <f>G6/E6*100</f>
        <v>4.9008156669693888</v>
      </c>
      <c r="I6" s="50" t="s">
        <v>146</v>
      </c>
    </row>
    <row r="7" spans="1:10" ht="149.25" customHeight="1" x14ac:dyDescent="0.25">
      <c r="A7" s="34">
        <v>3</v>
      </c>
      <c r="B7" s="7" t="s">
        <v>56</v>
      </c>
      <c r="C7" s="35" t="s">
        <v>34</v>
      </c>
      <c r="D7" s="35" t="s">
        <v>23</v>
      </c>
      <c r="E7" s="41">
        <v>72.2</v>
      </c>
      <c r="F7" s="41">
        <v>95.388999999999996</v>
      </c>
      <c r="G7" s="41">
        <f>F7-E7</f>
        <v>23.188999999999993</v>
      </c>
      <c r="H7" s="41">
        <f>G7/E7*100</f>
        <v>32.117728531855946</v>
      </c>
      <c r="I7" s="35" t="s">
        <v>110</v>
      </c>
    </row>
  </sheetData>
  <mergeCells count="10">
    <mergeCell ref="A2:A4"/>
    <mergeCell ref="G3:H3"/>
    <mergeCell ref="A1:J1"/>
    <mergeCell ref="B2:B4"/>
    <mergeCell ref="C2:C4"/>
    <mergeCell ref="D2:D4"/>
    <mergeCell ref="E2:H2"/>
    <mergeCell ref="I2:I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55" zoomScaleNormal="55" workbookViewId="0">
      <pane xSplit="3" ySplit="4" topLeftCell="D5" activePane="bottomRight" state="frozen"/>
      <selection pane="topRight" activeCell="C1" sqref="C1"/>
      <selection pane="bottomLeft" activeCell="A6" sqref="A6"/>
      <selection pane="bottomRight" activeCell="K21" sqref="K21"/>
    </sheetView>
  </sheetViews>
  <sheetFormatPr defaultRowHeight="15.75" x14ac:dyDescent="0.25"/>
  <cols>
    <col min="1" max="1" width="9.140625" style="49"/>
    <col min="2" max="2" width="40.140625" style="30" customWidth="1"/>
    <col min="3" max="3" width="21.7109375" style="30" customWidth="1"/>
    <col min="4" max="4" width="19.5703125" style="30" customWidth="1"/>
    <col min="5" max="5" width="18.5703125" style="33" customWidth="1"/>
    <col min="6" max="6" width="17.140625" style="30" customWidth="1"/>
    <col min="7" max="7" width="9.28515625" style="30" bestFit="1" customWidth="1"/>
    <col min="8" max="8" width="10.85546875" style="30" bestFit="1" customWidth="1"/>
    <col min="9" max="9" width="154.140625" style="30" customWidth="1"/>
    <col min="10" max="10" width="9.140625" style="30"/>
    <col min="11" max="11" width="20.28515625" style="30" customWidth="1"/>
    <col min="12" max="16384" width="9.140625" style="30"/>
  </cols>
  <sheetData>
    <row r="1" spans="1:12" s="18" customFormat="1" x14ac:dyDescent="0.25">
      <c r="A1" s="16"/>
      <c r="B1" s="92" t="s">
        <v>71</v>
      </c>
      <c r="C1" s="92"/>
      <c r="D1" s="92"/>
      <c r="E1" s="92"/>
      <c r="F1" s="92"/>
      <c r="G1" s="92"/>
      <c r="H1" s="92"/>
      <c r="I1" s="92"/>
    </row>
    <row r="2" spans="1:12" s="18" customFormat="1" x14ac:dyDescent="0.25">
      <c r="A2" s="93" t="s">
        <v>21</v>
      </c>
      <c r="B2" s="93" t="s">
        <v>20</v>
      </c>
      <c r="C2" s="93" t="s">
        <v>2</v>
      </c>
      <c r="D2" s="93" t="s">
        <v>17</v>
      </c>
      <c r="E2" s="93" t="s">
        <v>18</v>
      </c>
      <c r="F2" s="93"/>
      <c r="G2" s="93"/>
      <c r="H2" s="93"/>
      <c r="I2" s="95" t="s">
        <v>40</v>
      </c>
    </row>
    <row r="3" spans="1:12" s="18" customFormat="1" ht="23.25" customHeight="1" x14ac:dyDescent="0.25">
      <c r="A3" s="93"/>
      <c r="B3" s="93"/>
      <c r="C3" s="93"/>
      <c r="D3" s="93"/>
      <c r="E3" s="94" t="s">
        <v>72</v>
      </c>
      <c r="F3" s="93" t="s">
        <v>69</v>
      </c>
      <c r="G3" s="93" t="s">
        <v>6</v>
      </c>
      <c r="H3" s="93"/>
      <c r="I3" s="96"/>
    </row>
    <row r="4" spans="1:12" s="18" customFormat="1" ht="30.75" customHeight="1" x14ac:dyDescent="0.25">
      <c r="A4" s="93"/>
      <c r="B4" s="93"/>
      <c r="C4" s="93"/>
      <c r="D4" s="93"/>
      <c r="E4" s="94"/>
      <c r="F4" s="93"/>
      <c r="G4" s="19" t="s">
        <v>19</v>
      </c>
      <c r="H4" s="19" t="s">
        <v>8</v>
      </c>
      <c r="I4" s="97"/>
    </row>
    <row r="5" spans="1:12" s="18" customFormat="1" x14ac:dyDescent="0.25">
      <c r="A5" s="47" t="s">
        <v>121</v>
      </c>
      <c r="B5" s="98" t="s">
        <v>122</v>
      </c>
      <c r="C5" s="98"/>
      <c r="D5" s="98"/>
      <c r="E5" s="98"/>
      <c r="F5" s="98"/>
      <c r="G5" s="98"/>
      <c r="H5" s="98"/>
      <c r="I5" s="98"/>
    </row>
    <row r="6" spans="1:12" s="18" customFormat="1" ht="279" customHeight="1" x14ac:dyDescent="0.25">
      <c r="A6" s="47">
        <v>1</v>
      </c>
      <c r="B6" s="13" t="s">
        <v>123</v>
      </c>
      <c r="C6" s="21" t="s">
        <v>38</v>
      </c>
      <c r="D6" s="21" t="s">
        <v>23</v>
      </c>
      <c r="E6" s="9">
        <v>497</v>
      </c>
      <c r="F6" s="14">
        <f>20543/429426*10000</f>
        <v>478.38277142045428</v>
      </c>
      <c r="G6" s="6">
        <f>F6-E6</f>
        <v>-18.617228579545724</v>
      </c>
      <c r="H6" s="12">
        <f>G6/E6*100</f>
        <v>-3.7459212433693607</v>
      </c>
      <c r="I6" s="22"/>
    </row>
    <row r="7" spans="1:12" s="18" customFormat="1" ht="96.75" customHeight="1" x14ac:dyDescent="0.25">
      <c r="A7" s="47">
        <v>2</v>
      </c>
      <c r="B7" s="4" t="s">
        <v>124</v>
      </c>
      <c r="C7" s="21" t="s">
        <v>38</v>
      </c>
      <c r="D7" s="21" t="s">
        <v>23</v>
      </c>
      <c r="E7" s="5">
        <v>36.6</v>
      </c>
      <c r="F7" s="5">
        <v>35.926000000000002</v>
      </c>
      <c r="G7" s="6">
        <f>F7-E7</f>
        <v>-0.67399999999999949</v>
      </c>
      <c r="H7" s="12">
        <f>G7/E7*100</f>
        <v>-1.8415300546448072</v>
      </c>
      <c r="I7" s="23"/>
    </row>
    <row r="8" spans="1:12" s="18" customFormat="1" ht="99.75" customHeight="1" x14ac:dyDescent="0.25">
      <c r="A8" s="47">
        <v>3</v>
      </c>
      <c r="B8" s="4" t="s">
        <v>125</v>
      </c>
      <c r="C8" s="21" t="s">
        <v>38</v>
      </c>
      <c r="D8" s="21"/>
      <c r="E8" s="6">
        <v>1</v>
      </c>
      <c r="F8" s="6">
        <v>1</v>
      </c>
      <c r="G8" s="6">
        <f>F8-E8</f>
        <v>0</v>
      </c>
      <c r="H8" s="12">
        <f>G8/E8*100</f>
        <v>0</v>
      </c>
      <c r="I8" s="23" t="s">
        <v>33</v>
      </c>
    </row>
    <row r="9" spans="1:12" s="18" customFormat="1" ht="205.5" customHeight="1" x14ac:dyDescent="0.25">
      <c r="A9" s="47">
        <v>4</v>
      </c>
      <c r="B9" s="4" t="s">
        <v>126</v>
      </c>
      <c r="C9" s="21" t="s">
        <v>38</v>
      </c>
      <c r="D9" s="21"/>
      <c r="E9" s="6">
        <v>390</v>
      </c>
      <c r="F9" s="6">
        <v>397</v>
      </c>
      <c r="G9" s="6">
        <f>F9-E9</f>
        <v>7</v>
      </c>
      <c r="H9" s="12">
        <f>G9/E9*100</f>
        <v>1.7948717948717947</v>
      </c>
      <c r="I9" s="21"/>
    </row>
    <row r="10" spans="1:12" s="18" customFormat="1" ht="178.5" customHeight="1" x14ac:dyDescent="0.25">
      <c r="A10" s="47">
        <v>5</v>
      </c>
      <c r="B10" s="4" t="s">
        <v>127</v>
      </c>
      <c r="C10" s="21" t="s">
        <v>38</v>
      </c>
      <c r="D10" s="21"/>
      <c r="E10" s="6">
        <v>100</v>
      </c>
      <c r="F10" s="6">
        <v>100</v>
      </c>
      <c r="G10" s="6">
        <f>F10-E10</f>
        <v>0</v>
      </c>
      <c r="H10" s="12">
        <f>G10/E10*100</f>
        <v>0</v>
      </c>
      <c r="I10" s="23"/>
    </row>
    <row r="11" spans="1:12" s="18" customFormat="1" ht="94.5" x14ac:dyDescent="0.25">
      <c r="A11" s="47">
        <v>6</v>
      </c>
      <c r="B11" s="4" t="s">
        <v>128</v>
      </c>
      <c r="C11" s="21" t="s">
        <v>38</v>
      </c>
      <c r="D11" s="21"/>
      <c r="E11" s="6" t="s">
        <v>24</v>
      </c>
      <c r="F11" s="6" t="s">
        <v>24</v>
      </c>
      <c r="G11" s="10"/>
      <c r="H11" s="24"/>
      <c r="I11" s="23"/>
    </row>
    <row r="12" spans="1:12" s="18" customFormat="1" ht="94.5" x14ac:dyDescent="0.25">
      <c r="A12" s="47">
        <v>7</v>
      </c>
      <c r="B12" s="4" t="s">
        <v>129</v>
      </c>
      <c r="C12" s="21" t="s">
        <v>38</v>
      </c>
      <c r="D12" s="21"/>
      <c r="E12" s="6">
        <v>1</v>
      </c>
      <c r="F12" s="6">
        <v>1</v>
      </c>
      <c r="G12" s="6">
        <f>F12-E12</f>
        <v>0</v>
      </c>
      <c r="H12" s="12">
        <f>G12/E12*100</f>
        <v>0</v>
      </c>
      <c r="I12" s="37"/>
    </row>
    <row r="13" spans="1:12" s="18" customFormat="1" ht="30.75" customHeight="1" x14ac:dyDescent="0.25">
      <c r="A13" s="47" t="s">
        <v>130</v>
      </c>
      <c r="B13" s="98" t="s">
        <v>131</v>
      </c>
      <c r="C13" s="98"/>
      <c r="D13" s="98"/>
      <c r="E13" s="98"/>
      <c r="F13" s="98"/>
      <c r="G13" s="98"/>
      <c r="H13" s="98"/>
      <c r="I13" s="98"/>
    </row>
    <row r="14" spans="1:12" s="18" customFormat="1" ht="94.5" x14ac:dyDescent="0.25">
      <c r="A14" s="47">
        <v>8</v>
      </c>
      <c r="B14" s="4" t="s">
        <v>57</v>
      </c>
      <c r="C14" s="21" t="s">
        <v>38</v>
      </c>
      <c r="D14" s="21"/>
      <c r="E14" s="6">
        <v>215</v>
      </c>
      <c r="F14" s="6">
        <v>224</v>
      </c>
      <c r="G14" s="6">
        <f>F14-E14</f>
        <v>9</v>
      </c>
      <c r="H14" s="12">
        <f>G14/E14*100</f>
        <v>4.1860465116279073</v>
      </c>
      <c r="I14" s="22"/>
      <c r="K14" s="25"/>
      <c r="L14" s="26"/>
    </row>
    <row r="15" spans="1:12" s="18" customFormat="1" ht="139.5" customHeight="1" x14ac:dyDescent="0.25">
      <c r="A15" s="47">
        <v>9</v>
      </c>
      <c r="B15" s="4" t="s">
        <v>58</v>
      </c>
      <c r="C15" s="21" t="s">
        <v>38</v>
      </c>
      <c r="D15" s="21"/>
      <c r="E15" s="6">
        <v>11</v>
      </c>
      <c r="F15" s="6">
        <v>11</v>
      </c>
      <c r="G15" s="6">
        <f>F15-E15</f>
        <v>0</v>
      </c>
      <c r="H15" s="12">
        <f>G15/E15*100</f>
        <v>0</v>
      </c>
      <c r="I15" s="21"/>
    </row>
    <row r="16" spans="1:12" s="18" customFormat="1" ht="329.25" customHeight="1" x14ac:dyDescent="0.25">
      <c r="A16" s="47">
        <v>10</v>
      </c>
      <c r="B16" s="4" t="s">
        <v>41</v>
      </c>
      <c r="C16" s="21" t="s">
        <v>39</v>
      </c>
      <c r="D16" s="21"/>
      <c r="E16" s="8">
        <v>74</v>
      </c>
      <c r="F16" s="8">
        <v>76</v>
      </c>
      <c r="G16" s="6">
        <f>F16-E16</f>
        <v>2</v>
      </c>
      <c r="H16" s="12">
        <f t="shared" ref="H16" si="0">G16/E16*100</f>
        <v>2.7027027027027026</v>
      </c>
      <c r="I16" s="22"/>
    </row>
    <row r="17" spans="1:11" s="18" customFormat="1" ht="150.75" customHeight="1" x14ac:dyDescent="0.25">
      <c r="A17" s="47">
        <v>11</v>
      </c>
      <c r="B17" s="4" t="s">
        <v>42</v>
      </c>
      <c r="C17" s="21" t="s">
        <v>39</v>
      </c>
      <c r="D17" s="21"/>
      <c r="E17" s="8">
        <v>10</v>
      </c>
      <c r="F17" s="8">
        <v>10.5</v>
      </c>
      <c r="G17" s="6">
        <f>F17-E17</f>
        <v>0.5</v>
      </c>
      <c r="H17" s="12">
        <f>G17/E17*100</f>
        <v>5</v>
      </c>
      <c r="I17" s="22"/>
    </row>
    <row r="18" spans="1:11" s="18" customFormat="1" x14ac:dyDescent="0.25">
      <c r="A18" s="47" t="s">
        <v>132</v>
      </c>
      <c r="B18" s="98" t="s">
        <v>133</v>
      </c>
      <c r="C18" s="98"/>
      <c r="D18" s="98"/>
      <c r="E18" s="98"/>
      <c r="F18" s="98"/>
      <c r="G18" s="98"/>
      <c r="H18" s="98"/>
      <c r="I18" s="98"/>
    </row>
    <row r="19" spans="1:11" s="18" customFormat="1" x14ac:dyDescent="0.25">
      <c r="A19" s="47" t="s">
        <v>134</v>
      </c>
      <c r="B19" s="98" t="s">
        <v>135</v>
      </c>
      <c r="C19" s="98"/>
      <c r="D19" s="98"/>
      <c r="E19" s="98"/>
      <c r="F19" s="98"/>
      <c r="G19" s="98"/>
      <c r="H19" s="98"/>
      <c r="I19" s="98"/>
    </row>
    <row r="20" spans="1:11" s="18" customFormat="1" ht="94.5" x14ac:dyDescent="0.25">
      <c r="A20" s="47">
        <v>12</v>
      </c>
      <c r="B20" s="4" t="s">
        <v>136</v>
      </c>
      <c r="C20" s="21" t="s">
        <v>38</v>
      </c>
      <c r="D20" s="23"/>
      <c r="E20" s="6">
        <v>6163</v>
      </c>
      <c r="F20" s="6">
        <v>5971</v>
      </c>
      <c r="G20" s="6">
        <f>F20-E20</f>
        <v>-192</v>
      </c>
      <c r="H20" s="12">
        <f>G20/E20*100</f>
        <v>-3.1153658932338146</v>
      </c>
      <c r="I20" s="23"/>
    </row>
    <row r="21" spans="1:11" s="18" customFormat="1" ht="207.75" customHeight="1" x14ac:dyDescent="0.25">
      <c r="A21" s="47">
        <v>13</v>
      </c>
      <c r="B21" s="4" t="s">
        <v>137</v>
      </c>
      <c r="C21" s="21" t="s">
        <v>38</v>
      </c>
      <c r="D21" s="23"/>
      <c r="E21" s="6">
        <v>14083</v>
      </c>
      <c r="F21" s="6">
        <v>14572</v>
      </c>
      <c r="G21" s="6">
        <f>F21-E21</f>
        <v>489</v>
      </c>
      <c r="H21" s="12">
        <f>G21/E21*100</f>
        <v>3.4722715330540366</v>
      </c>
      <c r="I21" s="23"/>
      <c r="K21" s="26">
        <f>F21+F20</f>
        <v>20543</v>
      </c>
    </row>
    <row r="22" spans="1:11" s="18" customFormat="1" ht="99" customHeight="1" x14ac:dyDescent="0.25">
      <c r="A22" s="47">
        <v>14</v>
      </c>
      <c r="B22" s="4" t="s">
        <v>25</v>
      </c>
      <c r="C22" s="21" t="s">
        <v>38</v>
      </c>
      <c r="D22" s="27"/>
      <c r="E22" s="6">
        <f>E24+E25+E26+E27</f>
        <v>4001</v>
      </c>
      <c r="F22" s="6">
        <f>F24+F25+F26+F27</f>
        <v>4032</v>
      </c>
      <c r="G22" s="6">
        <f>F22-E22</f>
        <v>31</v>
      </c>
      <c r="H22" s="12">
        <f>G22/E22*100</f>
        <v>0.77480629842539361</v>
      </c>
      <c r="I22" s="23"/>
    </row>
    <row r="23" spans="1:11" s="18" customFormat="1" ht="23.25" customHeight="1" x14ac:dyDescent="0.25">
      <c r="A23" s="47"/>
      <c r="B23" s="4" t="s">
        <v>26</v>
      </c>
      <c r="C23" s="6"/>
      <c r="D23" s="27"/>
      <c r="E23" s="10"/>
      <c r="F23" s="27"/>
      <c r="G23" s="10"/>
      <c r="H23" s="11"/>
      <c r="I23" s="23"/>
    </row>
    <row r="24" spans="1:11" s="18" customFormat="1" ht="183" customHeight="1" x14ac:dyDescent="0.25">
      <c r="A24" s="47" t="s">
        <v>138</v>
      </c>
      <c r="B24" s="4" t="s">
        <v>27</v>
      </c>
      <c r="C24" s="21" t="s">
        <v>38</v>
      </c>
      <c r="D24" s="27"/>
      <c r="E24" s="6">
        <v>230</v>
      </c>
      <c r="F24" s="6">
        <f>F14+F15</f>
        <v>235</v>
      </c>
      <c r="G24" s="6">
        <f t="shared" ref="G24:G29" si="1">F24-E24</f>
        <v>5</v>
      </c>
      <c r="H24" s="12">
        <f>G24/E24*100</f>
        <v>2.1739130434782608</v>
      </c>
      <c r="I24" s="22"/>
    </row>
    <row r="25" spans="1:11" s="18" customFormat="1" ht="152.25" customHeight="1" x14ac:dyDescent="0.25">
      <c r="A25" s="47" t="s">
        <v>139</v>
      </c>
      <c r="B25" s="4" t="s">
        <v>28</v>
      </c>
      <c r="C25" s="21" t="s">
        <v>38</v>
      </c>
      <c r="D25" s="27"/>
      <c r="E25" s="6">
        <v>3698</v>
      </c>
      <c r="F25" s="6">
        <v>3722</v>
      </c>
      <c r="G25" s="6">
        <f t="shared" si="1"/>
        <v>24</v>
      </c>
      <c r="H25" s="12">
        <f t="shared" ref="H25:H30" si="2">G25/E25*100</f>
        <v>0.64899945916711732</v>
      </c>
      <c r="I25" s="21"/>
    </row>
    <row r="26" spans="1:11" s="18" customFormat="1" ht="94.5" x14ac:dyDescent="0.25">
      <c r="A26" s="47" t="s">
        <v>140</v>
      </c>
      <c r="B26" s="4" t="s">
        <v>29</v>
      </c>
      <c r="C26" s="21" t="s">
        <v>38</v>
      </c>
      <c r="D26" s="27"/>
      <c r="E26" s="6">
        <v>25</v>
      </c>
      <c r="F26" s="6">
        <v>25</v>
      </c>
      <c r="G26" s="6">
        <f t="shared" si="1"/>
        <v>0</v>
      </c>
      <c r="H26" s="12">
        <f t="shared" si="2"/>
        <v>0</v>
      </c>
      <c r="I26" s="23"/>
    </row>
    <row r="27" spans="1:11" s="18" customFormat="1" ht="261.75" customHeight="1" x14ac:dyDescent="0.25">
      <c r="A27" s="47" t="s">
        <v>141</v>
      </c>
      <c r="B27" s="4" t="s">
        <v>30</v>
      </c>
      <c r="C27" s="15" t="s">
        <v>67</v>
      </c>
      <c r="D27" s="28"/>
      <c r="E27" s="6">
        <v>48</v>
      </c>
      <c r="F27" s="6">
        <f>42+F28</f>
        <v>50</v>
      </c>
      <c r="G27" s="6">
        <f t="shared" si="1"/>
        <v>2</v>
      </c>
      <c r="H27" s="12">
        <f t="shared" si="2"/>
        <v>4.1666666666666661</v>
      </c>
      <c r="I27" s="22"/>
    </row>
    <row r="28" spans="1:11" s="18" customFormat="1" ht="255" customHeight="1" x14ac:dyDescent="0.25">
      <c r="A28" s="47">
        <v>15</v>
      </c>
      <c r="B28" s="4" t="s">
        <v>60</v>
      </c>
      <c r="C28" s="21" t="s">
        <v>61</v>
      </c>
      <c r="D28" s="27"/>
      <c r="E28" s="6">
        <v>8</v>
      </c>
      <c r="F28" s="6">
        <v>8</v>
      </c>
      <c r="G28" s="6">
        <f>F28-E28</f>
        <v>0</v>
      </c>
      <c r="H28" s="12">
        <f>G28/E28*100</f>
        <v>0</v>
      </c>
      <c r="I28" s="22"/>
    </row>
    <row r="29" spans="1:11" s="18" customFormat="1" ht="123" customHeight="1" x14ac:dyDescent="0.25">
      <c r="A29" s="47">
        <v>16</v>
      </c>
      <c r="B29" s="4" t="s">
        <v>31</v>
      </c>
      <c r="C29" s="21" t="s">
        <v>38</v>
      </c>
      <c r="D29" s="27"/>
      <c r="E29" s="6">
        <v>1</v>
      </c>
      <c r="F29" s="6">
        <v>2</v>
      </c>
      <c r="G29" s="6">
        <f t="shared" si="1"/>
        <v>1</v>
      </c>
      <c r="H29" s="12">
        <f t="shared" si="2"/>
        <v>100</v>
      </c>
      <c r="I29" s="37" t="s">
        <v>142</v>
      </c>
    </row>
    <row r="30" spans="1:11" s="18" customFormat="1" ht="111" customHeight="1" x14ac:dyDescent="0.25">
      <c r="A30" s="47">
        <v>17</v>
      </c>
      <c r="B30" s="4" t="s">
        <v>62</v>
      </c>
      <c r="C30" s="21" t="s">
        <v>38</v>
      </c>
      <c r="D30" s="27"/>
      <c r="E30" s="6">
        <v>195</v>
      </c>
      <c r="F30" s="6">
        <v>228</v>
      </c>
      <c r="G30" s="6">
        <f>F30-E30</f>
        <v>33</v>
      </c>
      <c r="H30" s="12">
        <f t="shared" si="2"/>
        <v>16.923076923076923</v>
      </c>
      <c r="I30" s="15" t="s">
        <v>32</v>
      </c>
    </row>
    <row r="31" spans="1:11" ht="132.75" customHeight="1" x14ac:dyDescent="0.25">
      <c r="A31" s="48">
        <v>18</v>
      </c>
      <c r="B31" s="4" t="s">
        <v>74</v>
      </c>
      <c r="C31" s="21" t="s">
        <v>66</v>
      </c>
      <c r="D31" s="29"/>
      <c r="E31" s="6">
        <v>1</v>
      </c>
      <c r="F31" s="6">
        <v>1</v>
      </c>
      <c r="G31" s="6">
        <f t="shared" ref="G31" si="3">F31-E31</f>
        <v>0</v>
      </c>
      <c r="H31" s="12">
        <f t="shared" ref="H31" si="4">G31/E31*100</f>
        <v>0</v>
      </c>
      <c r="I31" s="23"/>
    </row>
    <row r="32" spans="1:11" ht="114" customHeight="1" x14ac:dyDescent="0.25">
      <c r="A32" s="48">
        <v>19</v>
      </c>
      <c r="B32" s="4" t="s">
        <v>63</v>
      </c>
      <c r="C32" s="21" t="s">
        <v>66</v>
      </c>
      <c r="D32" s="29"/>
      <c r="E32" s="6">
        <v>13</v>
      </c>
      <c r="F32" s="6">
        <v>13</v>
      </c>
      <c r="G32" s="6">
        <f>F32-E32</f>
        <v>0</v>
      </c>
      <c r="H32" s="12">
        <f t="shared" ref="H32" si="5">G32/E32*100</f>
        <v>0</v>
      </c>
      <c r="I32" s="23"/>
    </row>
    <row r="33" spans="1:9" ht="94.5" x14ac:dyDescent="0.25">
      <c r="A33" s="48">
        <v>20</v>
      </c>
      <c r="B33" s="4" t="s">
        <v>75</v>
      </c>
      <c r="C33" s="21" t="s">
        <v>38</v>
      </c>
      <c r="D33" s="29"/>
      <c r="E33" s="6">
        <v>0</v>
      </c>
      <c r="F33" s="6">
        <v>0</v>
      </c>
      <c r="G33" s="6">
        <f>F33-E33</f>
        <v>0</v>
      </c>
      <c r="H33" s="12"/>
      <c r="I33" s="23"/>
    </row>
    <row r="34" spans="1:9" ht="94.5" x14ac:dyDescent="0.25">
      <c r="A34" s="48">
        <v>21</v>
      </c>
      <c r="B34" s="4" t="s">
        <v>76</v>
      </c>
      <c r="C34" s="15" t="s">
        <v>38</v>
      </c>
      <c r="D34" s="31"/>
      <c r="E34" s="6">
        <v>4</v>
      </c>
      <c r="F34" s="6">
        <v>4</v>
      </c>
      <c r="G34" s="6">
        <f>F34-E34</f>
        <v>0</v>
      </c>
      <c r="H34" s="12">
        <f t="shared" ref="H34:H35" si="6">G34/E34*100</f>
        <v>0</v>
      </c>
      <c r="I34" s="15"/>
    </row>
    <row r="35" spans="1:9" ht="94.5" x14ac:dyDescent="0.25">
      <c r="A35" s="48">
        <v>22</v>
      </c>
      <c r="B35" s="4" t="s">
        <v>64</v>
      </c>
      <c r="C35" s="15" t="s">
        <v>38</v>
      </c>
      <c r="D35" s="31"/>
      <c r="E35" s="6">
        <v>1</v>
      </c>
      <c r="F35" s="6">
        <v>1</v>
      </c>
      <c r="G35" s="6">
        <f>F35-E35</f>
        <v>0</v>
      </c>
      <c r="H35" s="12">
        <f t="shared" si="6"/>
        <v>0</v>
      </c>
      <c r="I35" s="22"/>
    </row>
    <row r="36" spans="1:9" x14ac:dyDescent="0.25">
      <c r="B36" s="32"/>
      <c r="C36" s="32"/>
    </row>
  </sheetData>
  <mergeCells count="14">
    <mergeCell ref="A2:A4"/>
    <mergeCell ref="B5:I5"/>
    <mergeCell ref="B19:I19"/>
    <mergeCell ref="B13:I13"/>
    <mergeCell ref="B18:I18"/>
    <mergeCell ref="B1:I1"/>
    <mergeCell ref="B2:B4"/>
    <mergeCell ref="C2:C4"/>
    <mergeCell ref="D2:D4"/>
    <mergeCell ref="E2:H2"/>
    <mergeCell ref="E3:E4"/>
    <mergeCell ref="F3:F4"/>
    <mergeCell ref="G3:H3"/>
    <mergeCell ref="I2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Мероприятия</vt:lpstr>
      <vt:lpstr>Целевые показатели</vt:lpstr>
      <vt:lpstr>Иные 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2025-05-23T08:03:59Z</dcterms:modified>
</cp:coreProperties>
</file>